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 activeTab="1"/>
  </bookViews>
  <sheets>
    <sheet name="Закон " sheetId="1" r:id="rId1"/>
    <sheet name="мимо" sheetId="5" r:id="rId2"/>
    <sheet name="2021" sheetId="4" r:id="rId3"/>
    <sheet name="Sheet3" sheetId="6" r:id="rId4"/>
  </sheets>
  <definedNames>
    <definedName name="_xlnm._FilterDatabase" localSheetId="3" hidden="1">Sheet3!$A$4:$R$4</definedName>
    <definedName name="_xlnm._FilterDatabase" localSheetId="1" hidden="1">мимо!$A$11:$L$11</definedName>
    <definedName name="_xlnm.Print_Area" localSheetId="3">Sheet3!$A$1:$S$42</definedName>
    <definedName name="_xlnm.Print_Area" localSheetId="0">'Закон '!$A$1:$K$19</definedName>
    <definedName name="_xlnm.Print_Area" localSheetId="1">мимо!$A$1:$L$137</definedName>
  </definedNames>
  <calcPr calcId="145621"/>
</workbook>
</file>

<file path=xl/calcChain.xml><?xml version="1.0" encoding="utf-8"?>
<calcChain xmlns="http://schemas.openxmlformats.org/spreadsheetml/2006/main">
  <c r="F11" i="5" l="1"/>
  <c r="E11" i="5"/>
  <c r="D11" i="5"/>
  <c r="C14" i="1" l="1"/>
  <c r="C13" i="1" s="1"/>
  <c r="C9" i="1" s="1"/>
  <c r="E13" i="1"/>
  <c r="E9" i="1" s="1"/>
  <c r="D13" i="1"/>
  <c r="D9" i="1" s="1"/>
  <c r="B24" i="5" l="1"/>
  <c r="B48" i="5"/>
  <c r="B51" i="5"/>
  <c r="F61" i="5" l="1"/>
  <c r="F9" i="5" s="1"/>
  <c r="B33" i="5" l="1"/>
  <c r="M4" i="6" l="1"/>
  <c r="Q12" i="6"/>
  <c r="I26" i="6" l="1"/>
  <c r="L26" i="6"/>
  <c r="M26" i="6"/>
  <c r="N26" i="6"/>
  <c r="O26" i="6"/>
  <c r="P26" i="6"/>
  <c r="Q26" i="6"/>
  <c r="H27" i="6"/>
  <c r="I27" i="6"/>
  <c r="L27" i="6"/>
  <c r="M27" i="6"/>
  <c r="N27" i="6"/>
  <c r="O27" i="6"/>
  <c r="P27" i="6"/>
  <c r="Q27" i="6"/>
  <c r="I28" i="6"/>
  <c r="L28" i="6"/>
  <c r="M28" i="6"/>
  <c r="N28" i="6"/>
  <c r="O28" i="6"/>
  <c r="P28" i="6"/>
  <c r="Q28" i="6"/>
  <c r="I29" i="6"/>
  <c r="L29" i="6"/>
  <c r="M29" i="6"/>
  <c r="N29" i="6"/>
  <c r="O29" i="6"/>
  <c r="P29" i="6"/>
  <c r="Q29" i="6"/>
  <c r="I30" i="6"/>
  <c r="L30" i="6"/>
  <c r="M30" i="6"/>
  <c r="N30" i="6"/>
  <c r="O30" i="6"/>
  <c r="P30" i="6"/>
  <c r="Q30" i="6"/>
  <c r="I31" i="6"/>
  <c r="L31" i="6"/>
  <c r="M31" i="6"/>
  <c r="N31" i="6"/>
  <c r="O31" i="6"/>
  <c r="P31" i="6"/>
  <c r="Q31" i="6"/>
  <c r="I32" i="6"/>
  <c r="L32" i="6"/>
  <c r="M32" i="6"/>
  <c r="N32" i="6"/>
  <c r="O32" i="6"/>
  <c r="P32" i="6"/>
  <c r="Q32" i="6"/>
  <c r="I33" i="6"/>
  <c r="L33" i="6"/>
  <c r="M33" i="6"/>
  <c r="N33" i="6"/>
  <c r="O33" i="6"/>
  <c r="P33" i="6"/>
  <c r="Q33" i="6"/>
  <c r="I34" i="6"/>
  <c r="L34" i="6"/>
  <c r="M34" i="6"/>
  <c r="N34" i="6"/>
  <c r="O34" i="6"/>
  <c r="P34" i="6"/>
  <c r="Q34" i="6"/>
  <c r="I35" i="6"/>
  <c r="L35" i="6"/>
  <c r="M35" i="6"/>
  <c r="N35" i="6"/>
  <c r="O35" i="6"/>
  <c r="P35" i="6"/>
  <c r="Q35" i="6"/>
  <c r="I36" i="6"/>
  <c r="L36" i="6"/>
  <c r="M36" i="6"/>
  <c r="N36" i="6"/>
  <c r="O36" i="6"/>
  <c r="P36" i="6"/>
  <c r="Q36" i="6"/>
  <c r="I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I39" i="6"/>
  <c r="L39" i="6"/>
  <c r="M39" i="6"/>
  <c r="N39" i="6"/>
  <c r="O39" i="6"/>
  <c r="P39" i="6"/>
  <c r="Q39" i="6"/>
  <c r="I40" i="6"/>
  <c r="L40" i="6"/>
  <c r="M40" i="6"/>
  <c r="N40" i="6"/>
  <c r="O40" i="6"/>
  <c r="P40" i="6"/>
  <c r="Q40" i="6"/>
  <c r="I41" i="6"/>
  <c r="L41" i="6"/>
  <c r="M41" i="6"/>
  <c r="N41" i="6"/>
  <c r="O41" i="6"/>
  <c r="P41" i="6"/>
  <c r="Q41" i="6"/>
  <c r="I42" i="6"/>
  <c r="L42" i="6"/>
  <c r="M42" i="6"/>
  <c r="N42" i="6"/>
  <c r="O42" i="6"/>
  <c r="P42" i="6"/>
  <c r="Q42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I25" i="6"/>
  <c r="J25" i="6"/>
  <c r="K25" i="6"/>
  <c r="L25" i="6"/>
  <c r="M25" i="6"/>
  <c r="N25" i="6"/>
  <c r="O25" i="6"/>
  <c r="P25" i="6"/>
  <c r="Q25" i="6"/>
  <c r="G25" i="6"/>
  <c r="I24" i="6"/>
  <c r="J24" i="6"/>
  <c r="K24" i="6"/>
  <c r="L24" i="6"/>
  <c r="M24" i="6"/>
  <c r="N24" i="6"/>
  <c r="O24" i="6"/>
  <c r="P24" i="6"/>
  <c r="Q24" i="6"/>
  <c r="G24" i="6"/>
  <c r="I22" i="6" l="1"/>
  <c r="M22" i="6"/>
  <c r="N22" i="6"/>
  <c r="O22" i="6"/>
  <c r="P22" i="6"/>
  <c r="Q22" i="6"/>
  <c r="G22" i="6"/>
  <c r="I21" i="6"/>
  <c r="J21" i="6"/>
  <c r="K21" i="6"/>
  <c r="M21" i="6"/>
  <c r="N21" i="6"/>
  <c r="O21" i="6"/>
  <c r="P21" i="6"/>
  <c r="Q21" i="6"/>
  <c r="G21" i="6"/>
  <c r="I20" i="6"/>
  <c r="J20" i="6"/>
  <c r="K20" i="6"/>
  <c r="L20" i="6"/>
  <c r="M20" i="6"/>
  <c r="N20" i="6"/>
  <c r="O20" i="6"/>
  <c r="P20" i="6"/>
  <c r="Q20" i="6"/>
  <c r="G20" i="6"/>
  <c r="I19" i="6"/>
  <c r="J19" i="6"/>
  <c r="K19" i="6"/>
  <c r="L19" i="6"/>
  <c r="M19" i="6"/>
  <c r="N19" i="6"/>
  <c r="O19" i="6"/>
  <c r="P19" i="6"/>
  <c r="Q19" i="6"/>
  <c r="G19" i="6"/>
  <c r="I18" i="6"/>
  <c r="J18" i="6"/>
  <c r="K18" i="6"/>
  <c r="L18" i="6"/>
  <c r="M18" i="6"/>
  <c r="N18" i="6"/>
  <c r="O18" i="6"/>
  <c r="P18" i="6"/>
  <c r="Q18" i="6"/>
  <c r="G18" i="6"/>
  <c r="I17" i="6"/>
  <c r="J17" i="6"/>
  <c r="K17" i="6"/>
  <c r="L17" i="6"/>
  <c r="M17" i="6"/>
  <c r="N17" i="6"/>
  <c r="O17" i="6"/>
  <c r="P17" i="6"/>
  <c r="Q17" i="6"/>
  <c r="G17" i="6"/>
  <c r="I16" i="6"/>
  <c r="J16" i="6"/>
  <c r="K16" i="6"/>
  <c r="L16" i="6"/>
  <c r="M16" i="6"/>
  <c r="N16" i="6"/>
  <c r="O16" i="6"/>
  <c r="P16" i="6"/>
  <c r="Q16" i="6"/>
  <c r="G16" i="6"/>
  <c r="I15" i="6"/>
  <c r="J15" i="6"/>
  <c r="K15" i="6"/>
  <c r="L15" i="6"/>
  <c r="M15" i="6"/>
  <c r="N15" i="6"/>
  <c r="O15" i="6"/>
  <c r="P15" i="6"/>
  <c r="Q15" i="6"/>
  <c r="G15" i="6"/>
  <c r="H14" i="6"/>
  <c r="I14" i="6"/>
  <c r="J14" i="6"/>
  <c r="K14" i="6"/>
  <c r="L14" i="6"/>
  <c r="M14" i="6"/>
  <c r="N14" i="6"/>
  <c r="O14" i="6"/>
  <c r="P14" i="6"/>
  <c r="Q14" i="6"/>
  <c r="G14" i="6"/>
  <c r="I13" i="6"/>
  <c r="J13" i="6"/>
  <c r="K13" i="6"/>
  <c r="L13" i="6"/>
  <c r="M13" i="6"/>
  <c r="N13" i="6"/>
  <c r="O13" i="6"/>
  <c r="P13" i="6"/>
  <c r="Q13" i="6"/>
  <c r="G13" i="6"/>
  <c r="I12" i="6"/>
  <c r="J12" i="6"/>
  <c r="K12" i="6"/>
  <c r="L12" i="6"/>
  <c r="M12" i="6"/>
  <c r="N12" i="6"/>
  <c r="O12" i="6"/>
  <c r="P12" i="6"/>
  <c r="G12" i="6"/>
  <c r="I11" i="6"/>
  <c r="J11" i="6"/>
  <c r="K11" i="6"/>
  <c r="L11" i="6"/>
  <c r="M11" i="6"/>
  <c r="N11" i="6"/>
  <c r="O11" i="6"/>
  <c r="P11" i="6"/>
  <c r="Q11" i="6"/>
  <c r="G11" i="6"/>
  <c r="N10" i="6"/>
  <c r="O10" i="6"/>
  <c r="P10" i="6"/>
  <c r="Q10" i="6"/>
  <c r="J10" i="6"/>
  <c r="K10" i="6"/>
  <c r="L10" i="6"/>
  <c r="M10" i="6"/>
  <c r="I10" i="6"/>
  <c r="G10" i="6"/>
  <c r="P9" i="6"/>
  <c r="Q9" i="6"/>
  <c r="O9" i="6"/>
  <c r="J9" i="6"/>
  <c r="K9" i="6"/>
  <c r="L9" i="6"/>
  <c r="M9" i="6"/>
  <c r="I9" i="6"/>
  <c r="G9" i="6"/>
  <c r="P8" i="6"/>
  <c r="Q8" i="6"/>
  <c r="O8" i="6"/>
  <c r="K8" i="6"/>
  <c r="L8" i="6"/>
  <c r="M8" i="6"/>
  <c r="J8" i="6"/>
  <c r="I8" i="6"/>
  <c r="G8" i="6"/>
  <c r="P6" i="6"/>
  <c r="Q6" i="6"/>
  <c r="O6" i="6"/>
  <c r="M6" i="6"/>
  <c r="K6" i="6"/>
  <c r="L6" i="6"/>
  <c r="J6" i="6"/>
  <c r="J5" i="6"/>
  <c r="P5" i="6"/>
  <c r="Q5" i="6"/>
  <c r="O5" i="6"/>
  <c r="P4" i="6"/>
  <c r="Q4" i="6"/>
  <c r="O4" i="6"/>
  <c r="L5" i="6"/>
  <c r="M5" i="6"/>
  <c r="K5" i="6"/>
  <c r="L4" i="6"/>
  <c r="K4" i="6"/>
  <c r="J4" i="6"/>
  <c r="I6" i="6"/>
  <c r="G6" i="6"/>
  <c r="I5" i="6"/>
  <c r="G5" i="6"/>
  <c r="B8" i="4" l="1"/>
  <c r="C8" i="4"/>
  <c r="H22" i="6" l="1"/>
  <c r="K34" i="6"/>
  <c r="J27" i="6" l="1"/>
  <c r="K27" i="6"/>
  <c r="B98" i="5"/>
  <c r="H36" i="6" s="1"/>
  <c r="B27" i="5"/>
  <c r="H13" i="6" s="1"/>
  <c r="B15" i="5" l="1"/>
  <c r="B18" i="5"/>
  <c r="B21" i="5"/>
  <c r="H11" i="6" s="1"/>
  <c r="H12" i="6"/>
  <c r="B36" i="5"/>
  <c r="H15" i="6" s="1"/>
  <c r="B39" i="5"/>
  <c r="H16" i="6" s="1"/>
  <c r="H17" i="6"/>
  <c r="H18" i="6"/>
  <c r="B45" i="5"/>
  <c r="H19" i="6" s="1"/>
  <c r="H20" i="6"/>
  <c r="H21" i="6"/>
  <c r="B62" i="5"/>
  <c r="H24" i="6" s="1"/>
  <c r="B65" i="5"/>
  <c r="H25" i="6" s="1"/>
  <c r="B68" i="5"/>
  <c r="H26" i="6" s="1"/>
  <c r="B74" i="5"/>
  <c r="H28" i="6" s="1"/>
  <c r="B77" i="5"/>
  <c r="H29" i="6" s="1"/>
  <c r="B80" i="5"/>
  <c r="H30" i="6" s="1"/>
  <c r="B83" i="5"/>
  <c r="H31" i="6" s="1"/>
  <c r="B86" i="5"/>
  <c r="H32" i="6" s="1"/>
  <c r="B89" i="5"/>
  <c r="H33" i="6" s="1"/>
  <c r="B92" i="5"/>
  <c r="H34" i="6" s="1"/>
  <c r="B95" i="5"/>
  <c r="H35" i="6" s="1"/>
  <c r="B101" i="5"/>
  <c r="H37" i="6" s="1"/>
  <c r="B104" i="5"/>
  <c r="H39" i="6" s="1"/>
  <c r="B107" i="5"/>
  <c r="H40" i="6" s="1"/>
  <c r="B110" i="5"/>
  <c r="H41" i="6" s="1"/>
  <c r="B113" i="5"/>
  <c r="H42" i="6" s="1"/>
  <c r="B12" i="5"/>
  <c r="J34" i="6"/>
  <c r="E61" i="5" l="1"/>
  <c r="L21" i="6"/>
  <c r="J37" i="6"/>
  <c r="K37" i="6"/>
  <c r="J42" i="6"/>
  <c r="K42" i="6"/>
  <c r="J22" i="6"/>
  <c r="J39" i="6"/>
  <c r="K39" i="6"/>
  <c r="J40" i="6"/>
  <c r="K40" i="6"/>
  <c r="J41" i="6"/>
  <c r="K41" i="6"/>
  <c r="J36" i="6"/>
  <c r="K36" i="6"/>
  <c r="J35" i="6"/>
  <c r="K35" i="6"/>
  <c r="J33" i="6"/>
  <c r="K33" i="6"/>
  <c r="J32" i="6"/>
  <c r="K32" i="6"/>
  <c r="J31" i="6"/>
  <c r="K31" i="6"/>
  <c r="J30" i="6"/>
  <c r="K30" i="6"/>
  <c r="J29" i="6"/>
  <c r="K29" i="6"/>
  <c r="J28" i="6"/>
  <c r="K28" i="6"/>
  <c r="D61" i="5"/>
  <c r="K26" i="6"/>
  <c r="B7" i="4"/>
  <c r="B9" i="4" s="1"/>
  <c r="E8" i="4"/>
  <c r="G8" i="4" s="1"/>
  <c r="D8" i="4" l="1"/>
  <c r="F8" i="4" s="1"/>
  <c r="E9" i="5"/>
  <c r="K22" i="6"/>
  <c r="D9" i="5"/>
  <c r="J26" i="6"/>
  <c r="L22" i="6" l="1"/>
  <c r="C7" i="4"/>
  <c r="D7" i="4"/>
  <c r="E7" i="4" l="1"/>
  <c r="E9" i="4" s="1"/>
  <c r="F7" i="4"/>
  <c r="F9" i="4" s="1"/>
  <c r="D9" i="4"/>
  <c r="C9" i="4"/>
  <c r="G7" i="4" l="1"/>
  <c r="G9" i="4" s="1"/>
</calcChain>
</file>

<file path=xl/sharedStrings.xml><?xml version="1.0" encoding="utf-8"?>
<sst xmlns="http://schemas.openxmlformats.org/spreadsheetml/2006/main" count="422" uniqueCount="240">
  <si>
    <t>Обухвата:</t>
  </si>
  <si>
    <t>Предмет набавке</t>
  </si>
  <si>
    <t>Процењена  вредност без ПДВ-а (укупна по годинама)</t>
  </si>
  <si>
    <t>без ПДВ-а</t>
  </si>
  <si>
    <t>са ПДВ-ом</t>
  </si>
  <si>
    <t>Конто/Позиција</t>
  </si>
  <si>
    <t>Врста поступка</t>
  </si>
  <si>
    <t>покретања поступка</t>
  </si>
  <si>
    <t>закључења уговора</t>
  </si>
  <si>
    <t>извршења уговора</t>
  </si>
  <si>
    <t>Планирана средства у буџету/фин.плану</t>
  </si>
  <si>
    <t>Рб</t>
  </si>
  <si>
    <t>Укупно</t>
  </si>
  <si>
    <t>добра</t>
  </si>
  <si>
    <t>Поступак јавне набавке на које се примењује Закон о јавним набавкама</t>
  </si>
  <si>
    <t>По годинама:</t>
  </si>
  <si>
    <t>услуге</t>
  </si>
  <si>
    <t>1.2.1</t>
  </si>
  <si>
    <t>Основ за изузеће</t>
  </si>
  <si>
    <t>2.1.1</t>
  </si>
  <si>
    <t>Члан 27 став 1 ЗЈН (Сл.гласник РС бр.91/2019)</t>
  </si>
  <si>
    <t>Оквирни датум</t>
  </si>
  <si>
    <t>2.1.2</t>
  </si>
  <si>
    <t>Рачунарска опрема</t>
  </si>
  <si>
    <t>2.1.3</t>
  </si>
  <si>
    <t>Штампачи</t>
  </si>
  <si>
    <t>Огревно буково дрво прве класе</t>
  </si>
  <si>
    <t>Репрезентација</t>
  </si>
  <si>
    <t>2.1.4</t>
  </si>
  <si>
    <t>Канцеларијски материјал</t>
  </si>
  <si>
    <t>2.1.5</t>
  </si>
  <si>
    <t>2.1.6</t>
  </si>
  <si>
    <t>Остали материјал за превозна средства                                             (пнеуматици за путничка и теренска возила)</t>
  </si>
  <si>
    <t>2.1.7</t>
  </si>
  <si>
    <t>Остали медицински материјали</t>
  </si>
  <si>
    <t>2.1.8</t>
  </si>
  <si>
    <t>Хемијска средства за чишћење</t>
  </si>
  <si>
    <t>2.1.9</t>
  </si>
  <si>
    <t>2.1.10</t>
  </si>
  <si>
    <t>2.1.11</t>
  </si>
  <si>
    <t xml:space="preserve">Бензин </t>
  </si>
  <si>
    <t>2.1.14</t>
  </si>
  <si>
    <t>2.2.1</t>
  </si>
  <si>
    <t>Услуге набавке електричне енергије</t>
  </si>
  <si>
    <t>2.2.2</t>
  </si>
  <si>
    <t>Услуге водовода и канализације</t>
  </si>
  <si>
    <t>2.2.3</t>
  </si>
  <si>
    <t>Одвоз отпада</t>
  </si>
  <si>
    <t>2.2.4</t>
  </si>
  <si>
    <t>Телефон, телекс и телефакс</t>
  </si>
  <si>
    <t>2.2.5</t>
  </si>
  <si>
    <t>Услуге мобилне телефоније</t>
  </si>
  <si>
    <t>2.2.6</t>
  </si>
  <si>
    <t>Поштанске услуге</t>
  </si>
  <si>
    <t>2.2.7</t>
  </si>
  <si>
    <t>2.2.8</t>
  </si>
  <si>
    <t>2.2.9</t>
  </si>
  <si>
    <t>2.2.10</t>
  </si>
  <si>
    <t>2.2.11</t>
  </si>
  <si>
    <t>2.2.12</t>
  </si>
  <si>
    <t>2.2.13</t>
  </si>
  <si>
    <t>Осигурање запослених</t>
  </si>
  <si>
    <t>Осигурање возила</t>
  </si>
  <si>
    <t>Образовање и усавршавање запослених</t>
  </si>
  <si>
    <t>2.2.14</t>
  </si>
  <si>
    <t>2.2.16</t>
  </si>
  <si>
    <t>Механичке поправке</t>
  </si>
  <si>
    <t>2.2.17</t>
  </si>
  <si>
    <t>Остале поправке и одржавање опреме за саобраћај -Прање возила</t>
  </si>
  <si>
    <t>2.2.18</t>
  </si>
  <si>
    <t>2.2.19</t>
  </si>
  <si>
    <t>Регистрација возила</t>
  </si>
  <si>
    <t xml:space="preserve"> </t>
  </si>
  <si>
    <t>2.1.15</t>
  </si>
  <si>
    <t>Остале услуге комуникације</t>
  </si>
  <si>
    <t>Без ПДВ-а</t>
  </si>
  <si>
    <t>УКУПНО:</t>
  </si>
  <si>
    <t xml:space="preserve">ЦЕНТАР ЗА СОЦИЈАЛНИ РАД ВРАЊЕ </t>
  </si>
  <si>
    <t xml:space="preserve">План јавних набавки 2021. годину   </t>
  </si>
  <si>
    <t>Са објавом на порталу ЈН</t>
  </si>
  <si>
    <t>Без објаве на порталу ЈН</t>
  </si>
  <si>
    <t>УКУПНО</t>
  </si>
  <si>
    <t>поступак набавке</t>
  </si>
  <si>
    <t>План набаке који се не објављује на Порталу јавних набавки</t>
  </si>
  <si>
    <t>ПРЕДМЕТ НАБАВКЕ</t>
  </si>
  <si>
    <t>редни број у ПЈН</t>
  </si>
  <si>
    <t>Р.бр</t>
  </si>
  <si>
    <t>ПЛАНИРАНЕ ЈАВНЕ НАБАВКЕ ЗА 2021. ГОДИНУ</t>
  </si>
  <si>
    <t>НАПОМЕНА:</t>
  </si>
  <si>
    <t>¤</t>
  </si>
  <si>
    <t>¡</t>
  </si>
  <si>
    <t xml:space="preserve">¤ ¤ </t>
  </si>
  <si>
    <t>¤ ¤</t>
  </si>
  <si>
    <t>Статус</t>
  </si>
  <si>
    <t xml:space="preserve">Ев.број </t>
  </si>
  <si>
    <t>Пеликан</t>
  </si>
  <si>
    <t>ГумаПромет Лесковац</t>
  </si>
  <si>
    <t>Водовод Врање</t>
  </si>
  <si>
    <t>Комрад Врање</t>
  </si>
  <si>
    <t>Телеком</t>
  </si>
  <si>
    <t>ПТТ Србија</t>
  </si>
  <si>
    <t>Владе Чепић</t>
  </si>
  <si>
    <t>BETA Computer</t>
  </si>
  <si>
    <t>Образовни информатор</t>
  </si>
  <si>
    <r>
      <t>¤</t>
    </r>
    <r>
      <rPr>
        <sz val="12"/>
        <color theme="1"/>
        <rFont val="Calibri"/>
        <family val="2"/>
        <scheme val="minor"/>
      </rPr>
      <t>100.000 Лада Нива</t>
    </r>
    <r>
      <rPr>
        <sz val="12"/>
        <color theme="1"/>
        <rFont val="Wingdings"/>
        <charset val="2"/>
      </rPr>
      <t xml:space="preserve">      ¤</t>
    </r>
    <r>
      <rPr>
        <sz val="12"/>
        <color theme="1"/>
        <rFont val="Calibri"/>
        <family val="2"/>
        <scheme val="minor"/>
      </rPr>
      <t>50.000 FIAT 500 X</t>
    </r>
    <r>
      <rPr>
        <sz val="12"/>
        <color theme="1"/>
        <rFont val="Wingdings"/>
        <charset val="2"/>
      </rPr>
      <t xml:space="preserve"> </t>
    </r>
  </si>
  <si>
    <r>
      <t>¤</t>
    </r>
    <r>
      <rPr>
        <sz val="12"/>
        <color theme="1"/>
        <rFont val="Calibri"/>
        <family val="2"/>
        <scheme val="minor"/>
      </rPr>
      <t>Машинопромет 100.000 Лада Нива</t>
    </r>
    <r>
      <rPr>
        <sz val="12"/>
        <color theme="1"/>
        <rFont val="Wingdings"/>
        <charset val="2"/>
      </rPr>
      <t xml:space="preserve">           ¤</t>
    </r>
    <r>
      <rPr>
        <sz val="12"/>
        <color theme="1"/>
        <rFont val="Calibri"/>
        <family val="2"/>
        <scheme val="minor"/>
      </rPr>
      <t>Ником ауто 50.000 FIAT 500 X</t>
    </r>
    <r>
      <rPr>
        <sz val="12"/>
        <color theme="1"/>
        <rFont val="Wingdings"/>
        <charset val="2"/>
      </rPr>
      <t xml:space="preserve"> </t>
    </r>
  </si>
  <si>
    <r>
      <t>¤</t>
    </r>
    <r>
      <rPr>
        <sz val="12"/>
        <color theme="1"/>
        <rFont val="Calibri"/>
        <family val="2"/>
        <scheme val="minor"/>
      </rPr>
      <t>70.000 тех.подршка</t>
    </r>
    <r>
      <rPr>
        <sz val="12"/>
        <color theme="1"/>
        <rFont val="Wingdings"/>
        <charset val="2"/>
      </rPr>
      <t xml:space="preserve">      ¤</t>
    </r>
    <r>
      <rPr>
        <sz val="12"/>
        <color theme="1"/>
        <rFont val="Calibri"/>
        <family val="2"/>
        <scheme val="minor"/>
      </rPr>
      <t>70.000 WEB i Host</t>
    </r>
    <r>
      <rPr>
        <sz val="12"/>
        <color theme="1"/>
        <rFont val="Wingdings"/>
        <charset val="2"/>
      </rPr>
      <t xml:space="preserve"> </t>
    </r>
  </si>
  <si>
    <r>
      <t>¤</t>
    </r>
    <r>
      <rPr>
        <sz val="12"/>
        <color theme="1"/>
        <rFont val="Calibri"/>
        <family val="2"/>
        <scheme val="minor"/>
      </rPr>
      <t>WatchOut Security Kрагујевац 70.000 тех.подршка</t>
    </r>
    <r>
      <rPr>
        <sz val="12"/>
        <color theme="1"/>
        <rFont val="Wingdings"/>
        <charset val="2"/>
      </rPr>
      <t xml:space="preserve">              ¤</t>
    </r>
    <r>
      <rPr>
        <sz val="12"/>
        <color theme="1"/>
        <rFont val="Calibri"/>
        <family val="2"/>
        <scheme val="minor"/>
      </rPr>
      <t>Gacik Design Ниш</t>
    </r>
    <r>
      <rPr>
        <sz val="12"/>
        <color theme="1"/>
        <rFont val="Wingdings"/>
        <charset val="2"/>
      </rPr>
      <t xml:space="preserve">          </t>
    </r>
    <r>
      <rPr>
        <sz val="12"/>
        <color theme="1"/>
        <rFont val="Calibri"/>
        <family val="2"/>
        <scheme val="minor"/>
      </rPr>
      <t>70.000 WEB i Host</t>
    </r>
    <r>
      <rPr>
        <sz val="12"/>
        <color theme="1"/>
        <rFont val="Wingdings"/>
        <charset val="2"/>
      </rPr>
      <t xml:space="preserve"> </t>
    </r>
  </si>
  <si>
    <t>Дунав  АД</t>
  </si>
  <si>
    <t>Дунав АД</t>
  </si>
  <si>
    <t>Уговор 304.545</t>
  </si>
  <si>
    <t>Уговор</t>
  </si>
  <si>
    <t>Наруџбеница 33.333</t>
  </si>
  <si>
    <t>Наруџбеница 433.333</t>
  </si>
  <si>
    <t>Наруџбеница 333.333</t>
  </si>
  <si>
    <t>Наруџбеница 14.264</t>
  </si>
  <si>
    <t>Наруџбеница 116.659</t>
  </si>
  <si>
    <t>Наруџбеница 500.000</t>
  </si>
  <si>
    <t>Пролеће Трговиште</t>
  </si>
  <si>
    <t>Наруџбеница 44100</t>
  </si>
  <si>
    <t>Наруџбеница 357.000</t>
  </si>
  <si>
    <t>SS protection Ниш</t>
  </si>
  <si>
    <t>Испоручилац</t>
  </si>
  <si>
    <t xml:space="preserve">Уговор  1.099.200,00  </t>
  </si>
  <si>
    <t xml:space="preserve">TBV SYSTEM LOGISTIC доо Ниш </t>
  </si>
  <si>
    <r>
      <t>¤</t>
    </r>
    <r>
      <rPr>
        <sz val="12"/>
        <color theme="1"/>
        <rFont val="Calibri"/>
        <family val="2"/>
        <scheme val="minor"/>
      </rPr>
      <t xml:space="preserve">75.000 материјал за одежав ање          </t>
    </r>
    <r>
      <rPr>
        <sz val="12"/>
        <color theme="1"/>
        <rFont val="Wingdings"/>
        <charset val="2"/>
      </rPr>
      <t xml:space="preserve"> ¤</t>
    </r>
    <r>
      <rPr>
        <sz val="12"/>
        <color theme="1"/>
        <rFont val="Calibri"/>
        <family val="2"/>
        <scheme val="minor"/>
      </rPr>
      <t>66.667 Ламинат</t>
    </r>
    <r>
      <rPr>
        <sz val="12"/>
        <color theme="1"/>
        <rFont val="Wingdings"/>
        <charset val="2"/>
      </rPr>
      <t xml:space="preserve"> </t>
    </r>
  </si>
  <si>
    <t>Наруџбеница 115.200</t>
  </si>
  <si>
    <t>13.04.2021.</t>
  </si>
  <si>
    <r>
      <t>¤</t>
    </r>
    <r>
      <rPr>
        <sz val="12"/>
        <color theme="1"/>
        <rFont val="Calibri"/>
        <family val="2"/>
        <scheme val="minor"/>
      </rPr>
      <t xml:space="preserve">Електрометал Врање 75.000 материјал за одежав ање       </t>
    </r>
    <r>
      <rPr>
        <sz val="12"/>
        <color theme="1"/>
        <rFont val="Wingdings"/>
        <charset val="2"/>
      </rPr>
      <t xml:space="preserve"> ¤</t>
    </r>
    <r>
      <rPr>
        <sz val="12"/>
        <color theme="1"/>
        <rFont val="Calibri"/>
        <family val="2"/>
        <scheme val="minor"/>
      </rPr>
      <t xml:space="preserve">Степо СДН Врање </t>
    </r>
    <r>
      <rPr>
        <sz val="12"/>
        <color theme="1"/>
        <rFont val="Wingdings"/>
        <charset val="2"/>
      </rPr>
      <t xml:space="preserve">  </t>
    </r>
    <r>
      <rPr>
        <sz val="12"/>
        <color theme="1"/>
        <rFont val="Calibri"/>
        <family val="2"/>
        <scheme val="minor"/>
      </rPr>
      <t>66.667 Ламинат</t>
    </r>
    <r>
      <rPr>
        <sz val="12"/>
        <color theme="1"/>
        <rFont val="Wingdings"/>
        <charset val="2"/>
      </rPr>
      <t xml:space="preserve"> </t>
    </r>
  </si>
  <si>
    <t>Дизел</t>
  </si>
  <si>
    <t>2.1.16</t>
  </si>
  <si>
    <t>4                     2023</t>
  </si>
  <si>
    <t>3                   2023</t>
  </si>
  <si>
    <t>3                      2023</t>
  </si>
  <si>
    <t>4                      2023</t>
  </si>
  <si>
    <t>Остале специјализоване услуге</t>
  </si>
  <si>
    <t>Остале стручне услуге и ПИП</t>
  </si>
  <si>
    <t>Такси превоз</t>
  </si>
  <si>
    <t>4                 2023</t>
  </si>
  <si>
    <t>_________________</t>
  </si>
  <si>
    <t xml:space="preserve">                                                                                                                           НАПОМЕНА</t>
  </si>
  <si>
    <t>НАПОМЕНА</t>
  </si>
  <si>
    <t>Услуге чишћења објекта</t>
  </si>
  <si>
    <t>4                     2024</t>
  </si>
  <si>
    <t>2                   2023</t>
  </si>
  <si>
    <t>3                   2024</t>
  </si>
  <si>
    <t>6                 2024</t>
  </si>
  <si>
    <t>3               2024</t>
  </si>
  <si>
    <t>5                    2023</t>
  </si>
  <si>
    <t>1                   2023</t>
  </si>
  <si>
    <t>12                      2023</t>
  </si>
  <si>
    <t>2                  2023</t>
  </si>
  <si>
    <t>3                     2024</t>
  </si>
  <si>
    <t>4                      2024</t>
  </si>
  <si>
    <t>4                  2024</t>
  </si>
  <si>
    <t>4                 2024</t>
  </si>
  <si>
    <t xml:space="preserve">2023. </t>
  </si>
  <si>
    <t>2023. -33.333</t>
  </si>
  <si>
    <t>2023. -16.666</t>
  </si>
  <si>
    <t>Остали материјали и услуге за текуће поправке и  одржавање зграде</t>
  </si>
  <si>
    <t>Осигурање зграде</t>
  </si>
  <si>
    <t xml:space="preserve">Услуге за  одржавања софтвера </t>
  </si>
  <si>
    <t>2.2.15</t>
  </si>
  <si>
    <t>План набавке које ће бити објављен на Порталу јавних набавки</t>
  </si>
  <si>
    <t>Јавна установа Центар за социјани рад у Врању</t>
  </si>
  <si>
    <t>Јавна установа  Центар за социјални рад у Врању</t>
  </si>
  <si>
    <t>ПЛАН ЈАВНИХ НАБАВКИ-УСВОЈЕН</t>
  </si>
  <si>
    <t>Јадранка Стојановић</t>
  </si>
  <si>
    <t>Услуга заштите имовине</t>
  </si>
  <si>
    <t>Датум усвајања</t>
  </si>
  <si>
    <t xml:space="preserve">Датум усвајања: </t>
  </si>
  <si>
    <t>2.1.12</t>
  </si>
  <si>
    <t>План набавки Јавне установе Центар за социјални рад у Врању за 2024.годину</t>
  </si>
  <si>
    <t>4                2024</t>
  </si>
  <si>
    <t>2024.</t>
  </si>
  <si>
    <t>2                   2024</t>
  </si>
  <si>
    <t>2                     2024</t>
  </si>
  <si>
    <t>2                 2025</t>
  </si>
  <si>
    <t>3                    2025</t>
  </si>
  <si>
    <t>4                     2025</t>
  </si>
  <si>
    <t>3                   2025</t>
  </si>
  <si>
    <t>6              2024</t>
  </si>
  <si>
    <t>6               2024</t>
  </si>
  <si>
    <t>6                 2025</t>
  </si>
  <si>
    <t>6                  2025</t>
  </si>
  <si>
    <t>12         2024</t>
  </si>
  <si>
    <t>4               2025</t>
  </si>
  <si>
    <t>1                   2024</t>
  </si>
  <si>
    <t>12                     2024</t>
  </si>
  <si>
    <t>12                      2024</t>
  </si>
  <si>
    <t>7                   2024</t>
  </si>
  <si>
    <t>7                  2024</t>
  </si>
  <si>
    <t>7                    2024</t>
  </si>
  <si>
    <t>2                  2024</t>
  </si>
  <si>
    <t>2                    2025</t>
  </si>
  <si>
    <t>3                     2025</t>
  </si>
  <si>
    <t>5                  2024</t>
  </si>
  <si>
    <t>5                      2025</t>
  </si>
  <si>
    <t>4                   2024</t>
  </si>
  <si>
    <t>4                      2025</t>
  </si>
  <si>
    <t>1                2024</t>
  </si>
  <si>
    <t>1                  2025</t>
  </si>
  <si>
    <t>10            2024</t>
  </si>
  <si>
    <t>11                 2024</t>
  </si>
  <si>
    <t>11                  2025</t>
  </si>
  <si>
    <t>4             2024</t>
  </si>
  <si>
    <t>4                 2025</t>
  </si>
  <si>
    <t>1                 2025</t>
  </si>
  <si>
    <t>1
2024</t>
  </si>
  <si>
    <t>3            2024</t>
  </si>
  <si>
    <t>4              2025</t>
  </si>
  <si>
    <t>6            2024</t>
  </si>
  <si>
    <t>7            2024</t>
  </si>
  <si>
    <t>7           2025</t>
  </si>
  <si>
    <t xml:space="preserve">План набавки Јавне установе Центар за социјални рад у Врању за 2024. годину </t>
  </si>
  <si>
    <t>6                                       2024</t>
  </si>
  <si>
    <t>6                                    2024</t>
  </si>
  <si>
    <t>6                              2025</t>
  </si>
  <si>
    <t>Намештај</t>
  </si>
  <si>
    <t>3                 2024</t>
  </si>
  <si>
    <t>3                  2024</t>
  </si>
  <si>
    <t>12                 2024</t>
  </si>
  <si>
    <t>3                               2024</t>
  </si>
  <si>
    <t>3                            2024</t>
  </si>
  <si>
    <t>12                           2024</t>
  </si>
  <si>
    <t xml:space="preserve"> Директорка</t>
  </si>
  <si>
    <t>Опрема за домаћинсво</t>
  </si>
  <si>
    <t>12       2024</t>
  </si>
  <si>
    <t>12             2024</t>
  </si>
  <si>
    <t>12     2024</t>
  </si>
  <si>
    <t xml:space="preserve"> 12            2024</t>
  </si>
  <si>
    <t>12            2024</t>
  </si>
  <si>
    <t>12              2024</t>
  </si>
  <si>
    <t>2024 = 1.500.000,00</t>
  </si>
  <si>
    <t>11             2024</t>
  </si>
  <si>
    <t>12                  2024</t>
  </si>
  <si>
    <t>10                2024</t>
  </si>
  <si>
    <t>ПЛАН ЈАВНИХ НАБАВКИ  - Верзија плана 6</t>
  </si>
  <si>
    <t>У Врању, 12.12.2024. године</t>
  </si>
  <si>
    <t>Број:551-14-3179/2024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</si>
</sst>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theme="1"/>
      <name val="Wingdings"/>
      <charset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Wingdings"/>
      <charset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49" fontId="2" fillId="0" borderId="0" xfId="0" applyNumberFormat="1" applyFont="1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0" fillId="2" borderId="1" xfId="0" applyNumberForma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2" xfId="0" applyBorder="1"/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3" fontId="0" fillId="0" borderId="0" xfId="0" applyNumberFormat="1" applyAlignment="1"/>
    <xf numFmtId="3" fontId="0" fillId="2" borderId="1" xfId="0" applyNumberForma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Border="1" applyAlignment="1"/>
    <xf numFmtId="3" fontId="0" fillId="0" borderId="2" xfId="0" applyNumberFormat="1" applyBorder="1" applyAlignment="1"/>
    <xf numFmtId="0" fontId="0" fillId="2" borderId="12" xfId="0" applyFill="1" applyBorder="1"/>
    <xf numFmtId="49" fontId="0" fillId="0" borderId="8" xfId="0" applyNumberFormat="1" applyBorder="1"/>
    <xf numFmtId="49" fontId="0" fillId="0" borderId="9" xfId="0" applyNumberFormat="1" applyBorder="1"/>
    <xf numFmtId="0" fontId="0" fillId="2" borderId="11" xfId="0" applyFill="1" applyBorder="1"/>
    <xf numFmtId="3" fontId="3" fillId="0" borderId="8" xfId="0" applyNumberFormat="1" applyFont="1" applyBorder="1" applyAlignment="1">
      <alignment horizontal="right"/>
    </xf>
    <xf numFmtId="3" fontId="0" fillId="0" borderId="9" xfId="0" applyNumberFormat="1" applyBorder="1"/>
    <xf numFmtId="3" fontId="0" fillId="0" borderId="8" xfId="0" applyNumberFormat="1" applyBorder="1"/>
    <xf numFmtId="49" fontId="3" fillId="2" borderId="14" xfId="0" applyNumberFormat="1" applyFont="1" applyFill="1" applyBorder="1"/>
    <xf numFmtId="0" fontId="0" fillId="2" borderId="3" xfId="0" applyFill="1" applyBorder="1"/>
    <xf numFmtId="3" fontId="0" fillId="2" borderId="3" xfId="0" applyNumberFormat="1" applyFill="1" applyBorder="1"/>
    <xf numFmtId="0" fontId="0" fillId="2" borderId="4" xfId="0" applyFill="1" applyBorder="1"/>
    <xf numFmtId="49" fontId="3" fillId="2" borderId="10" xfId="0" applyNumberFormat="1" applyFont="1" applyFill="1" applyBorder="1" applyAlignment="1">
      <alignment horizontal="left"/>
    </xf>
    <xf numFmtId="3" fontId="0" fillId="2" borderId="11" xfId="0" applyNumberFormat="1" applyFill="1" applyBorder="1"/>
    <xf numFmtId="3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vertical="center"/>
    </xf>
    <xf numFmtId="49" fontId="0" fillId="0" borderId="7" xfId="0" applyNumberFormat="1" applyFill="1" applyBorder="1"/>
    <xf numFmtId="49" fontId="0" fillId="2" borderId="10" xfId="0" applyNumberFormat="1" applyFill="1" applyBorder="1"/>
    <xf numFmtId="0" fontId="0" fillId="2" borderId="11" xfId="0" applyFill="1" applyBorder="1" applyAlignment="1">
      <alignment horizontal="right"/>
    </xf>
    <xf numFmtId="3" fontId="0" fillId="0" borderId="16" xfId="0" applyNumberFormat="1" applyBorder="1"/>
    <xf numFmtId="0" fontId="0" fillId="0" borderId="17" xfId="0" applyBorder="1"/>
    <xf numFmtId="3" fontId="0" fillId="0" borderId="12" xfId="0" applyNumberFormat="1" applyBorder="1"/>
    <xf numFmtId="3" fontId="0" fillId="0" borderId="15" xfId="0" applyNumberFormat="1" applyBorder="1"/>
    <xf numFmtId="3" fontId="0" fillId="0" borderId="10" xfId="0" applyNumberFormat="1" applyBorder="1"/>
    <xf numFmtId="0" fontId="0" fillId="0" borderId="18" xfId="0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4" xfId="0" applyNumberFormat="1" applyBorder="1"/>
    <xf numFmtId="3" fontId="0" fillId="0" borderId="14" xfId="0" applyNumberFormat="1" applyBorder="1"/>
    <xf numFmtId="0" fontId="0" fillId="0" borderId="21" xfId="0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" fontId="0" fillId="0" borderId="0" xfId="0" applyNumberFormat="1" applyAlignment="1">
      <alignment horizontal="left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0" fillId="2" borderId="10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49" fontId="0" fillId="0" borderId="1" xfId="0" applyNumberFormat="1" applyBorder="1" applyAlignment="1">
      <alignment horizontal="left" vertical="center"/>
    </xf>
    <xf numFmtId="3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4" fontId="0" fillId="0" borderId="7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" fontId="1" fillId="0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3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9" fillId="0" borderId="0" xfId="0" applyNumberFormat="1" applyFont="1" applyAlignment="1">
      <alignment horizontal="center" wrapText="1"/>
    </xf>
    <xf numFmtId="1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4" zoomScaleNormal="100" zoomScaleSheetLayoutView="100" workbookViewId="0">
      <selection activeCell="I14" sqref="I14"/>
    </sheetView>
  </sheetViews>
  <sheetFormatPr defaultRowHeight="15" x14ac:dyDescent="0.25"/>
  <cols>
    <col min="1" max="1" width="10.140625" style="10" bestFit="1" customWidth="1"/>
    <col min="2" max="2" width="23.5703125" customWidth="1"/>
    <col min="3" max="3" width="15.7109375" style="12" customWidth="1"/>
    <col min="4" max="4" width="12.7109375" style="33" bestFit="1" customWidth="1"/>
    <col min="5" max="5" width="12.7109375" style="12" bestFit="1" customWidth="1"/>
    <col min="6" max="6" width="8.42578125" customWidth="1"/>
    <col min="7" max="7" width="19.85546875" customWidth="1"/>
    <col min="8" max="8" width="11.42578125" customWidth="1"/>
    <col min="9" max="9" width="11.85546875" customWidth="1"/>
    <col min="10" max="10" width="10.28515625" customWidth="1"/>
    <col min="11" max="11" width="17.28515625" customWidth="1"/>
  </cols>
  <sheetData>
    <row r="1" spans="1:11" ht="18.75" x14ac:dyDescent="0.3">
      <c r="A1" s="8" t="s">
        <v>166</v>
      </c>
      <c r="B1" s="1"/>
      <c r="C1" s="11"/>
      <c r="G1" s="16" t="s">
        <v>0</v>
      </c>
      <c r="H1" s="16"/>
      <c r="I1" s="16" t="s">
        <v>170</v>
      </c>
      <c r="J1" s="16"/>
      <c r="K1" s="24"/>
    </row>
    <row r="2" spans="1:11" ht="75" x14ac:dyDescent="0.25">
      <c r="A2" s="9" t="s">
        <v>165</v>
      </c>
      <c r="G2" s="4" t="s">
        <v>214</v>
      </c>
      <c r="I2" s="17"/>
      <c r="K2" s="24"/>
    </row>
    <row r="3" spans="1:11" x14ac:dyDescent="0.25">
      <c r="K3" s="24"/>
    </row>
    <row r="4" spans="1:11" ht="18.75" x14ac:dyDescent="0.3">
      <c r="A4" s="137" t="s">
        <v>163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</row>
    <row r="5" spans="1:11" x14ac:dyDescent="0.25">
      <c r="K5" s="117"/>
    </row>
    <row r="6" spans="1:11" x14ac:dyDescent="0.25">
      <c r="K6" s="74"/>
    </row>
    <row r="7" spans="1:11" ht="60" x14ac:dyDescent="0.25">
      <c r="A7" s="78" t="s">
        <v>11</v>
      </c>
      <c r="B7" s="28" t="s">
        <v>1</v>
      </c>
      <c r="C7" s="79" t="s">
        <v>2</v>
      </c>
      <c r="D7" s="13" t="s">
        <v>10</v>
      </c>
      <c r="E7" s="29"/>
      <c r="F7" s="29"/>
      <c r="G7" s="28" t="s">
        <v>6</v>
      </c>
      <c r="H7" s="134" t="s">
        <v>21</v>
      </c>
      <c r="I7" s="135"/>
      <c r="J7" s="136"/>
      <c r="K7" s="115" t="s">
        <v>141</v>
      </c>
    </row>
    <row r="8" spans="1:11" ht="63.75" customHeight="1" x14ac:dyDescent="0.25">
      <c r="A8" s="32"/>
      <c r="B8" s="31"/>
      <c r="C8" s="30"/>
      <c r="D8" s="13" t="s">
        <v>3</v>
      </c>
      <c r="E8" s="13" t="s">
        <v>4</v>
      </c>
      <c r="F8" s="7" t="s">
        <v>5</v>
      </c>
      <c r="G8" s="31"/>
      <c r="H8" s="18" t="s">
        <v>7</v>
      </c>
      <c r="I8" s="18" t="s">
        <v>8</v>
      </c>
      <c r="J8" s="18" t="s">
        <v>9</v>
      </c>
      <c r="K8" s="18"/>
    </row>
    <row r="9" spans="1:11" x14ac:dyDescent="0.25">
      <c r="A9" s="55" t="s">
        <v>12</v>
      </c>
      <c r="B9" s="56"/>
      <c r="C9" s="50">
        <f xml:space="preserve"> C13+C11</f>
        <v>1250000</v>
      </c>
      <c r="D9" s="50">
        <f>D11+D13</f>
        <v>1250000</v>
      </c>
      <c r="E9" s="50">
        <f>E11+E13</f>
        <v>1500000</v>
      </c>
      <c r="F9" s="41"/>
      <c r="G9" s="41"/>
      <c r="H9" s="41"/>
      <c r="I9" s="41"/>
      <c r="J9" s="38"/>
      <c r="K9" s="41"/>
    </row>
    <row r="10" spans="1:11" x14ac:dyDescent="0.25">
      <c r="B10" s="15" t="s">
        <v>174</v>
      </c>
    </row>
    <row r="11" spans="1:11" x14ac:dyDescent="0.25">
      <c r="A11" s="45" t="s">
        <v>13</v>
      </c>
      <c r="B11" s="46"/>
      <c r="C11" s="47">
        <v>0</v>
      </c>
      <c r="D11" s="47">
        <v>0</v>
      </c>
      <c r="E11" s="47">
        <v>0</v>
      </c>
      <c r="F11" s="46"/>
      <c r="G11" s="46"/>
      <c r="H11" s="46"/>
      <c r="I11" s="46"/>
      <c r="J11" s="48"/>
      <c r="K11" s="46"/>
    </row>
    <row r="13" spans="1:11" x14ac:dyDescent="0.25">
      <c r="A13" s="49" t="s">
        <v>16</v>
      </c>
      <c r="B13" s="41"/>
      <c r="C13" s="50">
        <f xml:space="preserve"> C14</f>
        <v>1250000</v>
      </c>
      <c r="D13" s="50">
        <f>D14</f>
        <v>1250000</v>
      </c>
      <c r="E13" s="50">
        <f>E14</f>
        <v>1500000</v>
      </c>
      <c r="F13" s="41"/>
      <c r="G13" s="41"/>
      <c r="H13" s="41"/>
      <c r="I13" s="41"/>
      <c r="J13" s="38"/>
      <c r="K13" s="41"/>
    </row>
    <row r="14" spans="1:11" ht="60" x14ac:dyDescent="0.25">
      <c r="A14" s="54" t="s">
        <v>17</v>
      </c>
      <c r="B14" s="133" t="s">
        <v>142</v>
      </c>
      <c r="C14" s="53">
        <f>D14</f>
        <v>1250000</v>
      </c>
      <c r="D14" s="51">
        <v>1250000</v>
      </c>
      <c r="E14" s="53">
        <v>1500000</v>
      </c>
      <c r="F14" s="52">
        <v>421325</v>
      </c>
      <c r="G14" s="21" t="s">
        <v>14</v>
      </c>
      <c r="H14" s="19" t="s">
        <v>236</v>
      </c>
      <c r="I14" s="22" t="s">
        <v>234</v>
      </c>
      <c r="J14" s="20" t="s">
        <v>235</v>
      </c>
      <c r="K14" s="19"/>
    </row>
    <row r="15" spans="1:11" x14ac:dyDescent="0.25">
      <c r="A15" s="39"/>
      <c r="B15" s="23" t="s">
        <v>72</v>
      </c>
      <c r="C15" s="42" t="s">
        <v>15</v>
      </c>
      <c r="D15" s="36"/>
      <c r="E15" s="44"/>
      <c r="F15" s="23"/>
      <c r="G15" s="26"/>
      <c r="H15" s="23"/>
      <c r="I15" s="26"/>
      <c r="J15" s="24"/>
      <c r="K15" s="23"/>
    </row>
    <row r="16" spans="1:11" x14ac:dyDescent="0.25">
      <c r="A16" s="40"/>
      <c r="B16" s="16"/>
      <c r="C16" s="113" t="s">
        <v>233</v>
      </c>
      <c r="D16" s="37"/>
      <c r="E16" s="43"/>
      <c r="F16" s="16"/>
      <c r="G16" s="27"/>
      <c r="H16" s="16"/>
      <c r="I16" s="27"/>
      <c r="J16" s="25"/>
      <c r="K16" s="16"/>
    </row>
    <row r="17" spans="3:11" x14ac:dyDescent="0.25">
      <c r="C17" s="113"/>
    </row>
    <row r="19" spans="3:11" x14ac:dyDescent="0.25">
      <c r="K19" s="74"/>
    </row>
  </sheetData>
  <mergeCells count="2">
    <mergeCell ref="H7:J7"/>
    <mergeCell ref="A4:K4"/>
  </mergeCells>
  <pageMargins left="0.25" right="0.25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9"/>
  <sheetViews>
    <sheetView tabSelected="1" view="pageBreakPreview" topLeftCell="A119" zoomScale="85" zoomScaleNormal="100" zoomScaleSheetLayoutView="85" workbookViewId="0">
      <selection activeCell="F71" sqref="F71:F73"/>
    </sheetView>
  </sheetViews>
  <sheetFormatPr defaultRowHeight="15" x14ac:dyDescent="0.25"/>
  <cols>
    <col min="1" max="1" width="10.140625" style="9" bestFit="1" customWidth="1"/>
    <col min="2" max="2" width="10.140625" style="14" customWidth="1"/>
    <col min="3" max="3" width="30.42578125" style="6" customWidth="1"/>
    <col min="4" max="4" width="15.7109375" style="35" customWidth="1"/>
    <col min="5" max="5" width="14.5703125" style="35" customWidth="1"/>
    <col min="6" max="6" width="15" style="35" customWidth="1"/>
    <col min="7" max="7" width="15.28515625" style="80" customWidth="1"/>
    <col min="8" max="8" width="24.42578125" customWidth="1"/>
    <col min="9" max="9" width="11.42578125" customWidth="1"/>
    <col min="10" max="10" width="11.28515625" customWidth="1"/>
    <col min="11" max="11" width="10.5703125" customWidth="1"/>
    <col min="12" max="12" width="20.7109375" style="114" customWidth="1"/>
  </cols>
  <sheetData>
    <row r="1" spans="1:22" ht="18.75" x14ac:dyDescent="0.25">
      <c r="A1" s="164" t="s">
        <v>237</v>
      </c>
      <c r="B1" s="165"/>
      <c r="C1" s="165"/>
      <c r="D1" s="165"/>
      <c r="E1" s="165"/>
      <c r="F1" s="165"/>
      <c r="G1" s="166"/>
      <c r="H1" s="173" t="s">
        <v>0</v>
      </c>
      <c r="I1" s="175"/>
      <c r="J1" s="173" t="s">
        <v>169</v>
      </c>
      <c r="K1" s="174"/>
      <c r="L1" s="175"/>
    </row>
    <row r="2" spans="1:22" ht="45" customHeight="1" x14ac:dyDescent="0.25">
      <c r="A2" s="167" t="s">
        <v>164</v>
      </c>
      <c r="B2" s="168"/>
      <c r="C2" s="168"/>
      <c r="D2" s="168"/>
      <c r="E2" s="168"/>
      <c r="F2" s="168"/>
      <c r="G2" s="169"/>
      <c r="H2" s="176" t="s">
        <v>172</v>
      </c>
      <c r="I2" s="177"/>
      <c r="J2" s="180"/>
      <c r="K2" s="181"/>
      <c r="L2" s="182"/>
    </row>
    <row r="3" spans="1:22" x14ac:dyDescent="0.25">
      <c r="A3" s="170"/>
      <c r="B3" s="171"/>
      <c r="C3" s="171"/>
      <c r="D3" s="171"/>
      <c r="E3" s="171"/>
      <c r="F3" s="171"/>
      <c r="G3" s="172"/>
      <c r="H3" s="178"/>
      <c r="I3" s="179"/>
      <c r="J3" s="183"/>
      <c r="K3" s="184"/>
      <c r="L3" s="185"/>
    </row>
    <row r="4" spans="1:22" ht="18.75" x14ac:dyDescent="0.3">
      <c r="A4" s="163" t="s">
        <v>83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22" x14ac:dyDescent="0.25">
      <c r="A5" s="18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9"/>
    </row>
    <row r="6" spans="1:22" x14ac:dyDescent="0.25">
      <c r="A6" s="190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2"/>
    </row>
    <row r="7" spans="1:22" ht="15" customHeight="1" x14ac:dyDescent="0.25">
      <c r="A7" s="204" t="s">
        <v>11</v>
      </c>
      <c r="B7" s="211"/>
      <c r="C7" s="205" t="s">
        <v>1</v>
      </c>
      <c r="D7" s="222" t="s">
        <v>2</v>
      </c>
      <c r="E7" s="223" t="s">
        <v>10</v>
      </c>
      <c r="F7" s="223"/>
      <c r="G7" s="223"/>
      <c r="H7" s="205" t="s">
        <v>18</v>
      </c>
      <c r="I7" s="205" t="s">
        <v>21</v>
      </c>
      <c r="J7" s="205"/>
      <c r="K7" s="205"/>
      <c r="L7" s="28"/>
    </row>
    <row r="8" spans="1:22" ht="63.75" customHeight="1" x14ac:dyDescent="0.25">
      <c r="A8" s="204"/>
      <c r="B8" s="212"/>
      <c r="C8" s="205"/>
      <c r="D8" s="222"/>
      <c r="E8" s="34" t="s">
        <v>3</v>
      </c>
      <c r="F8" s="34" t="s">
        <v>4</v>
      </c>
      <c r="G8" s="81" t="s">
        <v>5</v>
      </c>
      <c r="H8" s="205"/>
      <c r="I8" s="7" t="s">
        <v>7</v>
      </c>
      <c r="J8" s="7" t="s">
        <v>8</v>
      </c>
      <c r="K8" s="7" t="s">
        <v>9</v>
      </c>
      <c r="L8" s="118" t="s">
        <v>140</v>
      </c>
    </row>
    <row r="9" spans="1:22" x14ac:dyDescent="0.25">
      <c r="A9" s="122" t="s">
        <v>12</v>
      </c>
      <c r="B9" s="121"/>
      <c r="C9" s="123"/>
      <c r="D9" s="34">
        <f>D11+D61</f>
        <v>8321656</v>
      </c>
      <c r="E9" s="34">
        <f>E11+E61</f>
        <v>341321656</v>
      </c>
      <c r="F9" s="34">
        <f>F11+F61</f>
        <v>9986000</v>
      </c>
      <c r="G9" s="81"/>
      <c r="H9" s="124"/>
      <c r="I9" s="124"/>
      <c r="J9" s="124"/>
      <c r="K9" s="124"/>
      <c r="L9" s="124"/>
    </row>
    <row r="10" spans="1:22" x14ac:dyDescent="0.25">
      <c r="A10" s="120"/>
      <c r="B10" s="116"/>
      <c r="C10" s="125" t="s">
        <v>174</v>
      </c>
      <c r="D10" s="91"/>
      <c r="E10" s="91"/>
      <c r="F10" s="91"/>
      <c r="G10" s="88"/>
      <c r="H10" s="114"/>
      <c r="I10" s="114"/>
      <c r="J10" s="114"/>
      <c r="K10" s="114"/>
    </row>
    <row r="11" spans="1:22" x14ac:dyDescent="0.25">
      <c r="A11" s="126" t="s">
        <v>13</v>
      </c>
      <c r="B11" s="127"/>
      <c r="C11" s="123"/>
      <c r="D11" s="34">
        <f>D12+D15+D18+D21+D24+D27+D30+D33+D36+D39+D42+D45+D48+D51+D54+D57</f>
        <v>2974997</v>
      </c>
      <c r="E11" s="34">
        <f>E12+E15+E18+E21+E27+E30+E33+E36+E39+E42+E45+E57</f>
        <v>335974997</v>
      </c>
      <c r="F11" s="34">
        <f>F12+F15+F18+F21+F27+F30+F33+F36+F39+F42+F45+F57</f>
        <v>3570000</v>
      </c>
      <c r="G11" s="81"/>
      <c r="H11" s="124"/>
      <c r="I11" s="124"/>
      <c r="J11" s="124"/>
      <c r="K11" s="124"/>
      <c r="L11" s="124"/>
    </row>
    <row r="12" spans="1:22" x14ac:dyDescent="0.25">
      <c r="A12" s="214" t="s">
        <v>19</v>
      </c>
      <c r="B12" s="144">
        <f>G12</f>
        <v>421223</v>
      </c>
      <c r="C12" s="213" t="s">
        <v>26</v>
      </c>
      <c r="D12" s="128">
        <v>925000</v>
      </c>
      <c r="E12" s="146">
        <v>925000</v>
      </c>
      <c r="F12" s="146">
        <v>1110000</v>
      </c>
      <c r="G12" s="149">
        <v>421223</v>
      </c>
      <c r="H12" s="152" t="s">
        <v>20</v>
      </c>
      <c r="I12" s="139" t="s">
        <v>175</v>
      </c>
      <c r="J12" s="139" t="s">
        <v>176</v>
      </c>
      <c r="K12" s="139" t="s">
        <v>177</v>
      </c>
      <c r="L12" s="186"/>
    </row>
    <row r="13" spans="1:22" x14ac:dyDescent="0.25">
      <c r="A13" s="143"/>
      <c r="B13" s="145"/>
      <c r="C13" s="143"/>
      <c r="D13" s="129" t="s">
        <v>15</v>
      </c>
      <c r="E13" s="147"/>
      <c r="F13" s="147"/>
      <c r="G13" s="150"/>
      <c r="H13" s="153"/>
      <c r="I13" s="140"/>
      <c r="J13" s="140"/>
      <c r="K13" s="140"/>
      <c r="L13" s="186"/>
    </row>
    <row r="14" spans="1:22" x14ac:dyDescent="0.25">
      <c r="A14" s="143"/>
      <c r="B14" s="145"/>
      <c r="C14" s="143"/>
      <c r="D14" s="91"/>
      <c r="E14" s="148"/>
      <c r="F14" s="148"/>
      <c r="G14" s="151"/>
      <c r="H14" s="154"/>
      <c r="I14" s="141"/>
      <c r="J14" s="141"/>
      <c r="K14" s="141"/>
      <c r="L14" s="186"/>
    </row>
    <row r="15" spans="1:22" x14ac:dyDescent="0.25">
      <c r="A15" s="214" t="s">
        <v>22</v>
      </c>
      <c r="B15" s="144">
        <f t="shared" ref="B15:B80" si="0">G15</f>
        <v>423711</v>
      </c>
      <c r="C15" s="208" t="s">
        <v>27</v>
      </c>
      <c r="D15" s="128">
        <v>333333</v>
      </c>
      <c r="E15" s="146">
        <v>333333333</v>
      </c>
      <c r="F15" s="146">
        <v>400000</v>
      </c>
      <c r="G15" s="149">
        <v>423711</v>
      </c>
      <c r="H15" s="224" t="s">
        <v>20</v>
      </c>
      <c r="I15" s="139" t="s">
        <v>145</v>
      </c>
      <c r="J15" s="139" t="s">
        <v>152</v>
      </c>
      <c r="K15" s="139" t="s">
        <v>178</v>
      </c>
      <c r="L15" s="139"/>
    </row>
    <row r="16" spans="1:22" x14ac:dyDescent="0.25">
      <c r="A16" s="143"/>
      <c r="B16" s="145"/>
      <c r="C16" s="143"/>
      <c r="D16" s="129" t="s">
        <v>15</v>
      </c>
      <c r="E16" s="147"/>
      <c r="F16" s="147"/>
      <c r="G16" s="150"/>
      <c r="H16" s="225"/>
      <c r="I16" s="140"/>
      <c r="J16" s="140"/>
      <c r="K16" s="140"/>
      <c r="L16" s="140"/>
    </row>
    <row r="17" spans="1:12" x14ac:dyDescent="0.25">
      <c r="A17" s="143"/>
      <c r="B17" s="145"/>
      <c r="C17" s="143"/>
      <c r="D17" s="91"/>
      <c r="E17" s="148"/>
      <c r="F17" s="148"/>
      <c r="G17" s="151"/>
      <c r="H17" s="226"/>
      <c r="I17" s="141"/>
      <c r="J17" s="141"/>
      <c r="K17" s="141"/>
      <c r="L17" s="141"/>
    </row>
    <row r="18" spans="1:12" x14ac:dyDescent="0.25">
      <c r="A18" s="214" t="s">
        <v>24</v>
      </c>
      <c r="B18" s="144">
        <f t="shared" si="0"/>
        <v>425119</v>
      </c>
      <c r="C18" s="215" t="s">
        <v>159</v>
      </c>
      <c r="D18" s="128">
        <v>83333</v>
      </c>
      <c r="E18" s="146">
        <v>83333</v>
      </c>
      <c r="F18" s="146">
        <v>100000</v>
      </c>
      <c r="G18" s="149">
        <v>425119</v>
      </c>
      <c r="H18" s="152" t="s">
        <v>20</v>
      </c>
      <c r="I18" s="139" t="s">
        <v>145</v>
      </c>
      <c r="J18" s="139" t="s">
        <v>143</v>
      </c>
      <c r="K18" s="139" t="s">
        <v>179</v>
      </c>
      <c r="L18" s="186"/>
    </row>
    <row r="19" spans="1:12" x14ac:dyDescent="0.25">
      <c r="A19" s="143"/>
      <c r="B19" s="145"/>
      <c r="C19" s="143"/>
      <c r="D19" s="129" t="s">
        <v>15</v>
      </c>
      <c r="E19" s="147"/>
      <c r="F19" s="147"/>
      <c r="G19" s="150"/>
      <c r="H19" s="153"/>
      <c r="I19" s="140"/>
      <c r="J19" s="140"/>
      <c r="K19" s="140"/>
      <c r="L19" s="186"/>
    </row>
    <row r="20" spans="1:12" x14ac:dyDescent="0.25">
      <c r="A20" s="143"/>
      <c r="B20" s="145"/>
      <c r="C20" s="143"/>
      <c r="D20" s="91"/>
      <c r="E20" s="148"/>
      <c r="F20" s="148"/>
      <c r="G20" s="151"/>
      <c r="H20" s="154"/>
      <c r="I20" s="141"/>
      <c r="J20" s="141"/>
      <c r="K20" s="141"/>
      <c r="L20" s="186"/>
    </row>
    <row r="21" spans="1:12" x14ac:dyDescent="0.25">
      <c r="A21" s="214" t="s">
        <v>28</v>
      </c>
      <c r="B21" s="144">
        <f t="shared" si="0"/>
        <v>426111</v>
      </c>
      <c r="C21" s="208" t="s">
        <v>29</v>
      </c>
      <c r="D21" s="128">
        <v>666666</v>
      </c>
      <c r="E21" s="146">
        <v>666666</v>
      </c>
      <c r="F21" s="146">
        <v>800000</v>
      </c>
      <c r="G21" s="149">
        <v>426111</v>
      </c>
      <c r="H21" s="152" t="s">
        <v>20</v>
      </c>
      <c r="I21" s="139" t="s">
        <v>145</v>
      </c>
      <c r="J21" s="139" t="s">
        <v>152</v>
      </c>
      <c r="K21" s="139" t="s">
        <v>180</v>
      </c>
      <c r="L21" s="186"/>
    </row>
    <row r="22" spans="1:12" x14ac:dyDescent="0.25">
      <c r="A22" s="143"/>
      <c r="B22" s="145"/>
      <c r="C22" s="143"/>
      <c r="D22" s="129" t="s">
        <v>15</v>
      </c>
      <c r="E22" s="147"/>
      <c r="F22" s="147"/>
      <c r="G22" s="150"/>
      <c r="H22" s="153"/>
      <c r="I22" s="140"/>
      <c r="J22" s="140"/>
      <c r="K22" s="140"/>
      <c r="L22" s="186"/>
    </row>
    <row r="23" spans="1:12" x14ac:dyDescent="0.25">
      <c r="A23" s="143"/>
      <c r="B23" s="145"/>
      <c r="C23" s="143"/>
      <c r="D23" s="91"/>
      <c r="E23" s="148"/>
      <c r="F23" s="148"/>
      <c r="G23" s="151"/>
      <c r="H23" s="154"/>
      <c r="I23" s="141"/>
      <c r="J23" s="141"/>
      <c r="K23" s="141"/>
      <c r="L23" s="186"/>
    </row>
    <row r="24" spans="1:12" ht="15" hidden="1" customHeight="1" x14ac:dyDescent="0.25">
      <c r="A24" s="219" t="s">
        <v>30</v>
      </c>
      <c r="B24" s="162">
        <f t="shared" si="0"/>
        <v>0</v>
      </c>
      <c r="C24" s="216"/>
      <c r="D24" s="128"/>
      <c r="E24" s="146"/>
      <c r="F24" s="146"/>
      <c r="G24" s="149"/>
      <c r="H24" s="152" t="s">
        <v>20</v>
      </c>
      <c r="I24" s="139"/>
      <c r="J24" s="139"/>
      <c r="K24" s="139"/>
      <c r="L24" s="139"/>
    </row>
    <row r="25" spans="1:12" hidden="1" x14ac:dyDescent="0.25">
      <c r="A25" s="220"/>
      <c r="B25" s="202"/>
      <c r="C25" s="217"/>
      <c r="D25" s="129" t="s">
        <v>15</v>
      </c>
      <c r="E25" s="147"/>
      <c r="F25" s="147"/>
      <c r="G25" s="150"/>
      <c r="H25" s="153"/>
      <c r="I25" s="140"/>
      <c r="J25" s="140"/>
      <c r="K25" s="140"/>
      <c r="L25" s="140"/>
    </row>
    <row r="26" spans="1:12" hidden="1" x14ac:dyDescent="0.25">
      <c r="A26" s="221"/>
      <c r="B26" s="203"/>
      <c r="C26" s="218"/>
      <c r="D26" s="91"/>
      <c r="E26" s="148"/>
      <c r="F26" s="148"/>
      <c r="G26" s="151"/>
      <c r="H26" s="154"/>
      <c r="I26" s="141"/>
      <c r="J26" s="141"/>
      <c r="K26" s="141"/>
      <c r="L26" s="141"/>
    </row>
    <row r="27" spans="1:12" x14ac:dyDescent="0.25">
      <c r="A27" s="206" t="s">
        <v>30</v>
      </c>
      <c r="B27" s="144">
        <f t="shared" ref="B27" si="1">G27</f>
        <v>426411</v>
      </c>
      <c r="C27" s="213" t="s">
        <v>40</v>
      </c>
      <c r="D27" s="91">
        <v>166666</v>
      </c>
      <c r="E27" s="146">
        <v>166666</v>
      </c>
      <c r="F27" s="146">
        <v>200000</v>
      </c>
      <c r="G27" s="149">
        <v>426411</v>
      </c>
      <c r="H27" s="152" t="s">
        <v>20</v>
      </c>
      <c r="I27" s="139" t="s">
        <v>181</v>
      </c>
      <c r="J27" s="139" t="s">
        <v>182</v>
      </c>
      <c r="K27" s="139" t="s">
        <v>183</v>
      </c>
      <c r="L27" s="194"/>
    </row>
    <row r="28" spans="1:12" x14ac:dyDescent="0.25">
      <c r="A28" s="143"/>
      <c r="B28" s="145"/>
      <c r="C28" s="143"/>
      <c r="D28" s="129" t="s">
        <v>15</v>
      </c>
      <c r="E28" s="147"/>
      <c r="F28" s="147"/>
      <c r="G28" s="150"/>
      <c r="H28" s="153"/>
      <c r="I28" s="140"/>
      <c r="J28" s="140"/>
      <c r="K28" s="140"/>
      <c r="L28" s="194"/>
    </row>
    <row r="29" spans="1:12" x14ac:dyDescent="0.25">
      <c r="A29" s="143"/>
      <c r="B29" s="145"/>
      <c r="C29" s="143"/>
      <c r="D29" s="91"/>
      <c r="E29" s="148"/>
      <c r="F29" s="148"/>
      <c r="G29" s="151"/>
      <c r="H29" s="154"/>
      <c r="I29" s="141"/>
      <c r="J29" s="141"/>
      <c r="K29" s="141"/>
      <c r="L29" s="194"/>
    </row>
    <row r="30" spans="1:12" x14ac:dyDescent="0.25">
      <c r="A30" s="206" t="s">
        <v>31</v>
      </c>
      <c r="B30" s="144">
        <v>426412</v>
      </c>
      <c r="C30" s="213" t="s">
        <v>129</v>
      </c>
      <c r="D30" s="91">
        <v>208333</v>
      </c>
      <c r="E30" s="146">
        <v>208333</v>
      </c>
      <c r="F30" s="146">
        <v>250000</v>
      </c>
      <c r="G30" s="149">
        <v>426412</v>
      </c>
      <c r="H30" s="152" t="s">
        <v>20</v>
      </c>
      <c r="I30" s="139" t="s">
        <v>182</v>
      </c>
      <c r="J30" s="139" t="s">
        <v>146</v>
      </c>
      <c r="K30" s="139" t="s">
        <v>184</v>
      </c>
      <c r="L30" s="194"/>
    </row>
    <row r="31" spans="1:12" x14ac:dyDescent="0.25">
      <c r="A31" s="143"/>
      <c r="B31" s="145"/>
      <c r="C31" s="143"/>
      <c r="D31" s="129" t="s">
        <v>15</v>
      </c>
      <c r="E31" s="147"/>
      <c r="F31" s="147"/>
      <c r="G31" s="150"/>
      <c r="H31" s="153"/>
      <c r="I31" s="140"/>
      <c r="J31" s="140"/>
      <c r="K31" s="140"/>
      <c r="L31" s="194"/>
    </row>
    <row r="32" spans="1:12" x14ac:dyDescent="0.25">
      <c r="A32" s="143"/>
      <c r="B32" s="145"/>
      <c r="C32" s="143"/>
      <c r="D32" s="91"/>
      <c r="E32" s="148"/>
      <c r="F32" s="148"/>
      <c r="G32" s="151"/>
      <c r="H32" s="154"/>
      <c r="I32" s="141"/>
      <c r="J32" s="141"/>
      <c r="K32" s="141"/>
      <c r="L32" s="194"/>
    </row>
    <row r="33" spans="1:12" x14ac:dyDescent="0.25">
      <c r="A33" s="206" t="s">
        <v>33</v>
      </c>
      <c r="B33" s="144">
        <f t="shared" si="0"/>
        <v>426491</v>
      </c>
      <c r="C33" s="207" t="s">
        <v>32</v>
      </c>
      <c r="D33" s="128">
        <v>50000</v>
      </c>
      <c r="E33" s="146">
        <v>50000</v>
      </c>
      <c r="F33" s="146">
        <v>60000</v>
      </c>
      <c r="G33" s="149">
        <v>426491</v>
      </c>
      <c r="H33" s="152" t="s">
        <v>20</v>
      </c>
      <c r="I33" s="139" t="s">
        <v>173</v>
      </c>
      <c r="J33" s="139" t="s">
        <v>153</v>
      </c>
      <c r="K33" s="139" t="s">
        <v>185</v>
      </c>
      <c r="L33" s="186"/>
    </row>
    <row r="34" spans="1:12" x14ac:dyDescent="0.25">
      <c r="A34" s="143"/>
      <c r="B34" s="145"/>
      <c r="C34" s="143"/>
      <c r="D34" s="129" t="s">
        <v>15</v>
      </c>
      <c r="E34" s="147"/>
      <c r="F34" s="147"/>
      <c r="G34" s="150"/>
      <c r="H34" s="153"/>
      <c r="I34" s="140"/>
      <c r="J34" s="140"/>
      <c r="K34" s="140"/>
      <c r="L34" s="186"/>
    </row>
    <row r="35" spans="1:12" ht="39" customHeight="1" x14ac:dyDescent="0.25">
      <c r="A35" s="143"/>
      <c r="B35" s="145"/>
      <c r="C35" s="143"/>
      <c r="D35" s="91"/>
      <c r="E35" s="148"/>
      <c r="F35" s="148"/>
      <c r="G35" s="151"/>
      <c r="H35" s="154"/>
      <c r="I35" s="141"/>
      <c r="J35" s="141"/>
      <c r="K35" s="141"/>
      <c r="L35" s="186"/>
    </row>
    <row r="36" spans="1:12" x14ac:dyDescent="0.25">
      <c r="A36" s="206" t="s">
        <v>35</v>
      </c>
      <c r="B36" s="144">
        <f t="shared" si="0"/>
        <v>426791</v>
      </c>
      <c r="C36" s="208" t="s">
        <v>34</v>
      </c>
      <c r="D36" s="91"/>
      <c r="E36" s="146"/>
      <c r="F36" s="146"/>
      <c r="G36" s="149">
        <v>426791</v>
      </c>
      <c r="H36" s="152" t="s">
        <v>20</v>
      </c>
      <c r="I36" s="139"/>
      <c r="J36" s="139"/>
      <c r="K36" s="139"/>
      <c r="L36" s="186"/>
    </row>
    <row r="37" spans="1:12" x14ac:dyDescent="0.25">
      <c r="A37" s="143"/>
      <c r="B37" s="145"/>
      <c r="C37" s="143"/>
      <c r="D37" s="129" t="s">
        <v>15</v>
      </c>
      <c r="E37" s="147"/>
      <c r="F37" s="147"/>
      <c r="G37" s="150"/>
      <c r="H37" s="153"/>
      <c r="I37" s="140"/>
      <c r="J37" s="140"/>
      <c r="K37" s="140"/>
      <c r="L37" s="186"/>
    </row>
    <row r="38" spans="1:12" x14ac:dyDescent="0.25">
      <c r="A38" s="143"/>
      <c r="B38" s="145"/>
      <c r="C38" s="143"/>
      <c r="D38" s="91"/>
      <c r="E38" s="148"/>
      <c r="F38" s="148"/>
      <c r="G38" s="151"/>
      <c r="H38" s="154"/>
      <c r="I38" s="141"/>
      <c r="J38" s="141"/>
      <c r="K38" s="141"/>
      <c r="L38" s="186"/>
    </row>
    <row r="39" spans="1:12" x14ac:dyDescent="0.25">
      <c r="A39" s="206" t="s">
        <v>37</v>
      </c>
      <c r="B39" s="144">
        <f t="shared" si="0"/>
        <v>426811</v>
      </c>
      <c r="C39" s="208" t="s">
        <v>36</v>
      </c>
      <c r="D39" s="91">
        <v>83333</v>
      </c>
      <c r="E39" s="146">
        <v>83333</v>
      </c>
      <c r="F39" s="146">
        <v>100000</v>
      </c>
      <c r="G39" s="149">
        <v>426811</v>
      </c>
      <c r="H39" s="152" t="s">
        <v>20</v>
      </c>
      <c r="I39" s="139" t="s">
        <v>147</v>
      </c>
      <c r="J39" s="139" t="s">
        <v>154</v>
      </c>
      <c r="K39" s="139" t="s">
        <v>186</v>
      </c>
      <c r="L39" s="186"/>
    </row>
    <row r="40" spans="1:12" x14ac:dyDescent="0.25">
      <c r="A40" s="143"/>
      <c r="B40" s="145"/>
      <c r="C40" s="143"/>
      <c r="D40" s="129" t="s">
        <v>15</v>
      </c>
      <c r="E40" s="147"/>
      <c r="F40" s="147"/>
      <c r="G40" s="150"/>
      <c r="H40" s="153"/>
      <c r="I40" s="140"/>
      <c r="J40" s="140"/>
      <c r="K40" s="140"/>
      <c r="L40" s="186"/>
    </row>
    <row r="41" spans="1:12" x14ac:dyDescent="0.25">
      <c r="A41" s="143"/>
      <c r="B41" s="145"/>
      <c r="C41" s="143"/>
      <c r="D41" s="91"/>
      <c r="E41" s="148"/>
      <c r="F41" s="148"/>
      <c r="G41" s="151"/>
      <c r="H41" s="154"/>
      <c r="I41" s="141"/>
      <c r="J41" s="141"/>
      <c r="K41" s="141"/>
      <c r="L41" s="186"/>
    </row>
    <row r="42" spans="1:12" x14ac:dyDescent="0.25">
      <c r="A42" s="142" t="s">
        <v>38</v>
      </c>
      <c r="B42" s="209">
        <v>512221</v>
      </c>
      <c r="C42" s="143" t="s">
        <v>23</v>
      </c>
      <c r="D42" s="91">
        <v>208333</v>
      </c>
      <c r="E42" s="146">
        <v>208333</v>
      </c>
      <c r="F42" s="162">
        <v>250000</v>
      </c>
      <c r="G42" s="149">
        <v>512221</v>
      </c>
      <c r="H42" s="152" t="s">
        <v>20</v>
      </c>
      <c r="I42" s="139" t="s">
        <v>230</v>
      </c>
      <c r="J42" s="139" t="s">
        <v>231</v>
      </c>
      <c r="K42" s="139" t="s">
        <v>232</v>
      </c>
      <c r="L42" s="186"/>
    </row>
    <row r="43" spans="1:12" x14ac:dyDescent="0.25">
      <c r="A43" s="143"/>
      <c r="B43" s="210"/>
      <c r="C43" s="143"/>
      <c r="D43" s="129" t="s">
        <v>15</v>
      </c>
      <c r="E43" s="147"/>
      <c r="F43" s="147"/>
      <c r="G43" s="150"/>
      <c r="H43" s="153"/>
      <c r="I43" s="140"/>
      <c r="J43" s="140"/>
      <c r="K43" s="140"/>
      <c r="L43" s="186"/>
    </row>
    <row r="44" spans="1:12" x14ac:dyDescent="0.25">
      <c r="A44" s="143"/>
      <c r="B44" s="210"/>
      <c r="C44" s="143"/>
      <c r="D44" s="91"/>
      <c r="E44" s="148"/>
      <c r="F44" s="148"/>
      <c r="G44" s="151"/>
      <c r="H44" s="154"/>
      <c r="I44" s="141"/>
      <c r="J44" s="141"/>
      <c r="K44" s="141"/>
      <c r="L44" s="186"/>
    </row>
    <row r="45" spans="1:12" x14ac:dyDescent="0.25">
      <c r="A45" s="142" t="s">
        <v>39</v>
      </c>
      <c r="B45" s="144">
        <f t="shared" si="0"/>
        <v>512222</v>
      </c>
      <c r="C45" s="143" t="s">
        <v>25</v>
      </c>
      <c r="D45" s="91">
        <v>125000</v>
      </c>
      <c r="E45" s="146">
        <v>125000</v>
      </c>
      <c r="F45" s="146">
        <v>150000</v>
      </c>
      <c r="G45" s="149">
        <v>512222</v>
      </c>
      <c r="H45" s="152" t="s">
        <v>20</v>
      </c>
      <c r="I45" s="139" t="s">
        <v>219</v>
      </c>
      <c r="J45" s="139" t="s">
        <v>220</v>
      </c>
      <c r="K45" s="139" t="s">
        <v>221</v>
      </c>
      <c r="L45" s="139"/>
    </row>
    <row r="46" spans="1:12" x14ac:dyDescent="0.25">
      <c r="A46" s="143"/>
      <c r="B46" s="145"/>
      <c r="C46" s="143"/>
      <c r="D46" s="129" t="s">
        <v>15</v>
      </c>
      <c r="E46" s="147"/>
      <c r="F46" s="147"/>
      <c r="G46" s="150"/>
      <c r="H46" s="153"/>
      <c r="I46" s="140"/>
      <c r="J46" s="140"/>
      <c r="K46" s="140"/>
      <c r="L46" s="140"/>
    </row>
    <row r="47" spans="1:12" x14ac:dyDescent="0.25">
      <c r="A47" s="143"/>
      <c r="B47" s="145"/>
      <c r="C47" s="143"/>
      <c r="D47" s="91"/>
      <c r="E47" s="148"/>
      <c r="F47" s="148"/>
      <c r="G47" s="151"/>
      <c r="H47" s="154"/>
      <c r="I47" s="141"/>
      <c r="J47" s="141"/>
      <c r="K47" s="141"/>
      <c r="L47" s="141"/>
    </row>
    <row r="48" spans="1:12" ht="15" hidden="1" customHeight="1" x14ac:dyDescent="0.25">
      <c r="A48" s="198" t="s">
        <v>41</v>
      </c>
      <c r="B48" s="162">
        <f t="shared" si="0"/>
        <v>512232</v>
      </c>
      <c r="C48" s="161"/>
      <c r="D48" s="91">
        <v>0</v>
      </c>
      <c r="E48" s="146">
        <v>0</v>
      </c>
      <c r="F48" s="146">
        <v>0</v>
      </c>
      <c r="G48" s="149">
        <v>512232</v>
      </c>
      <c r="H48" s="152" t="s">
        <v>20</v>
      </c>
      <c r="I48" s="139" t="s">
        <v>144</v>
      </c>
      <c r="J48" s="139" t="s">
        <v>133</v>
      </c>
      <c r="K48" s="139" t="s">
        <v>134</v>
      </c>
      <c r="L48" s="139"/>
    </row>
    <row r="49" spans="1:12" hidden="1" x14ac:dyDescent="0.25">
      <c r="A49" s="199"/>
      <c r="B49" s="202"/>
      <c r="C49" s="156"/>
      <c r="D49" s="129" t="s">
        <v>15</v>
      </c>
      <c r="E49" s="147"/>
      <c r="F49" s="147"/>
      <c r="G49" s="150"/>
      <c r="H49" s="153"/>
      <c r="I49" s="140"/>
      <c r="J49" s="140"/>
      <c r="K49" s="140"/>
      <c r="L49" s="140"/>
    </row>
    <row r="50" spans="1:12" ht="18" hidden="1" customHeight="1" x14ac:dyDescent="0.25">
      <c r="A50" s="200"/>
      <c r="B50" s="203"/>
      <c r="C50" s="157"/>
      <c r="D50" s="91" t="s">
        <v>156</v>
      </c>
      <c r="E50" s="148"/>
      <c r="F50" s="148"/>
      <c r="G50" s="151"/>
      <c r="H50" s="154"/>
      <c r="I50" s="141"/>
      <c r="J50" s="141"/>
      <c r="K50" s="141"/>
      <c r="L50" s="141"/>
    </row>
    <row r="51" spans="1:12" ht="15" hidden="1" customHeight="1" x14ac:dyDescent="0.25">
      <c r="A51" s="198" t="s">
        <v>73</v>
      </c>
      <c r="B51" s="162">
        <f t="shared" si="0"/>
        <v>512233</v>
      </c>
      <c r="C51" s="161"/>
      <c r="D51" s="91">
        <v>0</v>
      </c>
      <c r="E51" s="146">
        <v>0</v>
      </c>
      <c r="F51" s="146">
        <v>0</v>
      </c>
      <c r="G51" s="149">
        <v>512233</v>
      </c>
      <c r="H51" s="152" t="s">
        <v>20</v>
      </c>
      <c r="I51" s="139" t="s">
        <v>144</v>
      </c>
      <c r="J51" s="139" t="s">
        <v>133</v>
      </c>
      <c r="K51" s="139" t="s">
        <v>134</v>
      </c>
      <c r="L51" s="139"/>
    </row>
    <row r="52" spans="1:12" hidden="1" x14ac:dyDescent="0.25">
      <c r="A52" s="199"/>
      <c r="B52" s="202"/>
      <c r="C52" s="156"/>
      <c r="D52" s="129" t="s">
        <v>15</v>
      </c>
      <c r="E52" s="147"/>
      <c r="F52" s="147"/>
      <c r="G52" s="150"/>
      <c r="H52" s="153"/>
      <c r="I52" s="140"/>
      <c r="J52" s="140"/>
      <c r="K52" s="140"/>
      <c r="L52" s="140"/>
    </row>
    <row r="53" spans="1:12" hidden="1" x14ac:dyDescent="0.25">
      <c r="A53" s="200"/>
      <c r="B53" s="203"/>
      <c r="C53" s="157"/>
      <c r="D53" s="91" t="s">
        <v>156</v>
      </c>
      <c r="E53" s="148"/>
      <c r="F53" s="148"/>
      <c r="G53" s="151"/>
      <c r="H53" s="154"/>
      <c r="I53" s="141"/>
      <c r="J53" s="141"/>
      <c r="K53" s="141"/>
      <c r="L53" s="141"/>
    </row>
    <row r="54" spans="1:12" ht="15" hidden="1" customHeight="1" x14ac:dyDescent="0.25">
      <c r="A54" s="198" t="s">
        <v>130</v>
      </c>
      <c r="B54" s="162">
        <v>512251</v>
      </c>
      <c r="C54" s="161"/>
      <c r="D54" s="91">
        <v>0</v>
      </c>
      <c r="E54" s="146">
        <v>0</v>
      </c>
      <c r="F54" s="146">
        <v>0</v>
      </c>
      <c r="G54" s="149">
        <v>512251</v>
      </c>
      <c r="H54" s="152" t="s">
        <v>20</v>
      </c>
      <c r="I54" s="139" t="s">
        <v>138</v>
      </c>
      <c r="J54" s="139" t="s">
        <v>131</v>
      </c>
      <c r="K54" s="139" t="s">
        <v>148</v>
      </c>
      <c r="L54" s="139"/>
    </row>
    <row r="55" spans="1:12" hidden="1" x14ac:dyDescent="0.25">
      <c r="A55" s="199"/>
      <c r="B55" s="202"/>
      <c r="C55" s="156"/>
      <c r="D55" s="129" t="s">
        <v>15</v>
      </c>
      <c r="E55" s="147"/>
      <c r="F55" s="147"/>
      <c r="G55" s="150"/>
      <c r="H55" s="153"/>
      <c r="I55" s="140"/>
      <c r="J55" s="140"/>
      <c r="K55" s="140"/>
      <c r="L55" s="140"/>
    </row>
    <row r="56" spans="1:12" hidden="1" x14ac:dyDescent="0.25">
      <c r="A56" s="200"/>
      <c r="B56" s="203"/>
      <c r="C56" s="157"/>
      <c r="D56" s="91" t="s">
        <v>156</v>
      </c>
      <c r="E56" s="148"/>
      <c r="F56" s="148"/>
      <c r="G56" s="151"/>
      <c r="H56" s="154"/>
      <c r="I56" s="141"/>
      <c r="J56" s="141"/>
      <c r="K56" s="141"/>
      <c r="L56" s="141"/>
    </row>
    <row r="57" spans="1:12" ht="15" customHeight="1" x14ac:dyDescent="0.25">
      <c r="A57" s="142" t="s">
        <v>171</v>
      </c>
      <c r="B57" s="144">
        <v>512251</v>
      </c>
      <c r="C57" s="143" t="s">
        <v>218</v>
      </c>
      <c r="D57" s="91">
        <v>125000</v>
      </c>
      <c r="E57" s="146">
        <v>125000</v>
      </c>
      <c r="F57" s="146">
        <v>150000</v>
      </c>
      <c r="G57" s="149">
        <v>512251</v>
      </c>
      <c r="H57" s="152" t="s">
        <v>20</v>
      </c>
      <c r="I57" s="139" t="s">
        <v>222</v>
      </c>
      <c r="J57" s="139" t="s">
        <v>223</v>
      </c>
      <c r="K57" s="139" t="s">
        <v>224</v>
      </c>
      <c r="L57" s="139"/>
    </row>
    <row r="58" spans="1:12" x14ac:dyDescent="0.25">
      <c r="A58" s="143"/>
      <c r="B58" s="145"/>
      <c r="C58" s="143"/>
      <c r="D58" s="129" t="s">
        <v>15</v>
      </c>
      <c r="E58" s="147"/>
      <c r="F58" s="147"/>
      <c r="G58" s="150"/>
      <c r="H58" s="153"/>
      <c r="I58" s="140"/>
      <c r="J58" s="140"/>
      <c r="K58" s="140"/>
      <c r="L58" s="140"/>
    </row>
    <row r="59" spans="1:12" x14ac:dyDescent="0.25">
      <c r="A59" s="143"/>
      <c r="B59" s="145"/>
      <c r="C59" s="143"/>
      <c r="D59" s="91"/>
      <c r="E59" s="148"/>
      <c r="F59" s="148"/>
      <c r="G59" s="151"/>
      <c r="H59" s="154"/>
      <c r="I59" s="141"/>
      <c r="J59" s="141"/>
      <c r="K59" s="141"/>
      <c r="L59" s="141"/>
    </row>
    <row r="60" spans="1:12" x14ac:dyDescent="0.25">
      <c r="A60" s="195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7"/>
    </row>
    <row r="61" spans="1:12" x14ac:dyDescent="0.25">
      <c r="A61" s="126" t="s">
        <v>16</v>
      </c>
      <c r="B61" s="131"/>
      <c r="C61" s="123"/>
      <c r="D61" s="34">
        <f>D62+D65+D68+D71+D74+D77+D80+D83+D86+D89+D92+D95+D98+D101+D104+D107+D110+D113+D116+D119+D122+D125</f>
        <v>5346659</v>
      </c>
      <c r="E61" s="34">
        <f>E62+E65+E68+E71+E74+E77+E80+E83+E86+E89+E92+E95+E98+E101+E104+E107+E110+E113+E116+E119+E122+E125</f>
        <v>5346659</v>
      </c>
      <c r="F61" s="34">
        <f>F62+F65+F68+F71+F74+F77+F80+F83+F86+F89+F92+F95+F98+F101+F104+F107+F110+F113+F116+F119+F122+F125</f>
        <v>6416000</v>
      </c>
      <c r="G61" s="81"/>
      <c r="H61" s="124"/>
      <c r="I61" s="124"/>
      <c r="J61" s="124"/>
      <c r="K61" s="193"/>
      <c r="L61" s="193"/>
    </row>
    <row r="62" spans="1:12" x14ac:dyDescent="0.25">
      <c r="A62" s="142" t="s">
        <v>42</v>
      </c>
      <c r="B62" s="144">
        <f t="shared" si="0"/>
        <v>421211</v>
      </c>
      <c r="C62" s="143" t="s">
        <v>43</v>
      </c>
      <c r="D62" s="91">
        <v>508333</v>
      </c>
      <c r="E62" s="146">
        <v>508333</v>
      </c>
      <c r="F62" s="146">
        <v>610000</v>
      </c>
      <c r="G62" s="149">
        <v>421211</v>
      </c>
      <c r="H62" s="152" t="s">
        <v>20</v>
      </c>
      <c r="I62" s="139" t="s">
        <v>187</v>
      </c>
      <c r="J62" s="139" t="s">
        <v>187</v>
      </c>
      <c r="K62" s="139" t="s">
        <v>188</v>
      </c>
      <c r="L62" s="186"/>
    </row>
    <row r="63" spans="1:12" x14ac:dyDescent="0.25">
      <c r="A63" s="143"/>
      <c r="B63" s="145"/>
      <c r="C63" s="143"/>
      <c r="D63" s="132" t="s">
        <v>15</v>
      </c>
      <c r="E63" s="147"/>
      <c r="F63" s="147"/>
      <c r="G63" s="150"/>
      <c r="H63" s="153"/>
      <c r="I63" s="140"/>
      <c r="J63" s="140"/>
      <c r="K63" s="140"/>
      <c r="L63" s="186"/>
    </row>
    <row r="64" spans="1:12" x14ac:dyDescent="0.25">
      <c r="A64" s="143"/>
      <c r="B64" s="145"/>
      <c r="C64" s="143"/>
      <c r="D64" s="130"/>
      <c r="E64" s="148"/>
      <c r="F64" s="148"/>
      <c r="G64" s="151"/>
      <c r="H64" s="154"/>
      <c r="I64" s="141"/>
      <c r="J64" s="141"/>
      <c r="K64" s="141"/>
      <c r="L64" s="186"/>
    </row>
    <row r="65" spans="1:12" x14ac:dyDescent="0.25">
      <c r="A65" s="142" t="s">
        <v>44</v>
      </c>
      <c r="B65" s="144">
        <f t="shared" si="0"/>
        <v>421311</v>
      </c>
      <c r="C65" s="143" t="s">
        <v>45</v>
      </c>
      <c r="D65" s="91">
        <v>250000</v>
      </c>
      <c r="E65" s="146">
        <v>250000</v>
      </c>
      <c r="F65" s="146">
        <v>300000</v>
      </c>
      <c r="G65" s="149">
        <v>421311</v>
      </c>
      <c r="H65" s="152" t="s">
        <v>20</v>
      </c>
      <c r="I65" s="139" t="s">
        <v>187</v>
      </c>
      <c r="J65" s="139" t="s">
        <v>187</v>
      </c>
      <c r="K65" s="139" t="s">
        <v>189</v>
      </c>
      <c r="L65" s="186"/>
    </row>
    <row r="66" spans="1:12" x14ac:dyDescent="0.25">
      <c r="A66" s="143"/>
      <c r="B66" s="145"/>
      <c r="C66" s="143"/>
      <c r="D66" s="132" t="s">
        <v>15</v>
      </c>
      <c r="E66" s="147"/>
      <c r="F66" s="147"/>
      <c r="G66" s="150"/>
      <c r="H66" s="153"/>
      <c r="I66" s="140"/>
      <c r="J66" s="140"/>
      <c r="K66" s="140"/>
      <c r="L66" s="186"/>
    </row>
    <row r="67" spans="1:12" x14ac:dyDescent="0.25">
      <c r="A67" s="143"/>
      <c r="B67" s="145"/>
      <c r="C67" s="143"/>
      <c r="D67" s="130"/>
      <c r="E67" s="148"/>
      <c r="F67" s="148"/>
      <c r="G67" s="151"/>
      <c r="H67" s="154"/>
      <c r="I67" s="141"/>
      <c r="J67" s="141"/>
      <c r="K67" s="141"/>
      <c r="L67" s="186"/>
    </row>
    <row r="68" spans="1:12" x14ac:dyDescent="0.25">
      <c r="A68" s="142" t="s">
        <v>46</v>
      </c>
      <c r="B68" s="144">
        <f t="shared" si="0"/>
        <v>421324</v>
      </c>
      <c r="C68" s="143" t="s">
        <v>47</v>
      </c>
      <c r="D68" s="91">
        <v>125000</v>
      </c>
      <c r="E68" s="146">
        <v>125000</v>
      </c>
      <c r="F68" s="146">
        <v>150000</v>
      </c>
      <c r="G68" s="149">
        <v>421324</v>
      </c>
      <c r="H68" s="152" t="s">
        <v>20</v>
      </c>
      <c r="I68" s="139" t="s">
        <v>187</v>
      </c>
      <c r="J68" s="139" t="s">
        <v>187</v>
      </c>
      <c r="K68" s="139" t="s">
        <v>189</v>
      </c>
      <c r="L68" s="186"/>
    </row>
    <row r="69" spans="1:12" x14ac:dyDescent="0.25">
      <c r="A69" s="143"/>
      <c r="B69" s="145"/>
      <c r="C69" s="143"/>
      <c r="D69" s="132" t="s">
        <v>15</v>
      </c>
      <c r="E69" s="147"/>
      <c r="F69" s="147"/>
      <c r="G69" s="150"/>
      <c r="H69" s="153"/>
      <c r="I69" s="140"/>
      <c r="J69" s="140"/>
      <c r="K69" s="140"/>
      <c r="L69" s="186"/>
    </row>
    <row r="70" spans="1:12" x14ac:dyDescent="0.25">
      <c r="A70" s="143"/>
      <c r="B70" s="145"/>
      <c r="C70" s="143"/>
      <c r="D70" s="130"/>
      <c r="E70" s="148"/>
      <c r="F70" s="148"/>
      <c r="G70" s="151"/>
      <c r="H70" s="154"/>
      <c r="I70" s="141"/>
      <c r="J70" s="141"/>
      <c r="K70" s="141"/>
      <c r="L70" s="186"/>
    </row>
    <row r="71" spans="1:12" x14ac:dyDescent="0.25">
      <c r="A71" s="142" t="s">
        <v>48</v>
      </c>
      <c r="B71" s="145">
        <v>421419</v>
      </c>
      <c r="C71" s="143" t="s">
        <v>74</v>
      </c>
      <c r="D71" s="130">
        <v>83333</v>
      </c>
      <c r="E71" s="146">
        <v>83333</v>
      </c>
      <c r="F71" s="146">
        <v>100000</v>
      </c>
      <c r="G71" s="149">
        <v>421419</v>
      </c>
      <c r="H71" s="152" t="s">
        <v>20</v>
      </c>
      <c r="I71" s="139" t="s">
        <v>190</v>
      </c>
      <c r="J71" s="139" t="s">
        <v>191</v>
      </c>
      <c r="K71" s="139" t="s">
        <v>192</v>
      </c>
      <c r="L71" s="186"/>
    </row>
    <row r="72" spans="1:12" x14ac:dyDescent="0.25">
      <c r="A72" s="143"/>
      <c r="B72" s="145"/>
      <c r="C72" s="143"/>
      <c r="D72" s="132" t="s">
        <v>15</v>
      </c>
      <c r="E72" s="147"/>
      <c r="F72" s="147"/>
      <c r="G72" s="150"/>
      <c r="H72" s="153"/>
      <c r="I72" s="140"/>
      <c r="J72" s="140"/>
      <c r="K72" s="140"/>
      <c r="L72" s="186"/>
    </row>
    <row r="73" spans="1:12" x14ac:dyDescent="0.25">
      <c r="A73" s="143"/>
      <c r="B73" s="145"/>
      <c r="C73" s="143"/>
      <c r="D73" s="130"/>
      <c r="E73" s="148"/>
      <c r="F73" s="148"/>
      <c r="G73" s="151"/>
      <c r="H73" s="154"/>
      <c r="I73" s="141"/>
      <c r="J73" s="141"/>
      <c r="K73" s="141"/>
      <c r="L73" s="186"/>
    </row>
    <row r="74" spans="1:12" x14ac:dyDescent="0.25">
      <c r="A74" s="142" t="s">
        <v>50</v>
      </c>
      <c r="B74" s="144">
        <f t="shared" si="0"/>
        <v>421411</v>
      </c>
      <c r="C74" s="143" t="s">
        <v>49</v>
      </c>
      <c r="D74" s="91">
        <v>25000</v>
      </c>
      <c r="E74" s="146">
        <v>25000</v>
      </c>
      <c r="F74" s="146">
        <v>30000</v>
      </c>
      <c r="G74" s="149">
        <v>421411</v>
      </c>
      <c r="H74" s="152" t="s">
        <v>20</v>
      </c>
      <c r="I74" s="139" t="s">
        <v>187</v>
      </c>
      <c r="J74" s="139" t="s">
        <v>187</v>
      </c>
      <c r="K74" s="139" t="s">
        <v>189</v>
      </c>
      <c r="L74" s="186"/>
    </row>
    <row r="75" spans="1:12" x14ac:dyDescent="0.25">
      <c r="A75" s="143"/>
      <c r="B75" s="145"/>
      <c r="C75" s="143"/>
      <c r="D75" s="132" t="s">
        <v>15</v>
      </c>
      <c r="E75" s="147"/>
      <c r="F75" s="147"/>
      <c r="G75" s="150"/>
      <c r="H75" s="153"/>
      <c r="I75" s="140"/>
      <c r="J75" s="140"/>
      <c r="K75" s="140"/>
      <c r="L75" s="186"/>
    </row>
    <row r="76" spans="1:12" ht="30" customHeight="1" x14ac:dyDescent="0.25">
      <c r="A76" s="143"/>
      <c r="B76" s="145"/>
      <c r="C76" s="143"/>
      <c r="D76" s="130"/>
      <c r="E76" s="148"/>
      <c r="F76" s="148"/>
      <c r="G76" s="151"/>
      <c r="H76" s="154"/>
      <c r="I76" s="141"/>
      <c r="J76" s="141"/>
      <c r="K76" s="141"/>
      <c r="L76" s="186"/>
    </row>
    <row r="77" spans="1:12" x14ac:dyDescent="0.25">
      <c r="A77" s="142" t="s">
        <v>52</v>
      </c>
      <c r="B77" s="144">
        <f t="shared" si="0"/>
        <v>421414</v>
      </c>
      <c r="C77" s="143" t="s">
        <v>51</v>
      </c>
      <c r="D77" s="91">
        <v>191666</v>
      </c>
      <c r="E77" s="146">
        <v>191666</v>
      </c>
      <c r="F77" s="146">
        <v>230000</v>
      </c>
      <c r="G77" s="149">
        <v>421414</v>
      </c>
      <c r="H77" s="152" t="s">
        <v>20</v>
      </c>
      <c r="I77" s="139" t="s">
        <v>187</v>
      </c>
      <c r="J77" s="139" t="s">
        <v>187</v>
      </c>
      <c r="K77" s="139" t="s">
        <v>189</v>
      </c>
      <c r="L77" s="186"/>
    </row>
    <row r="78" spans="1:12" x14ac:dyDescent="0.25">
      <c r="A78" s="143"/>
      <c r="B78" s="145"/>
      <c r="C78" s="143"/>
      <c r="D78" s="132" t="s">
        <v>15</v>
      </c>
      <c r="E78" s="147"/>
      <c r="F78" s="147"/>
      <c r="G78" s="150"/>
      <c r="H78" s="153"/>
      <c r="I78" s="140"/>
      <c r="J78" s="140"/>
      <c r="K78" s="140"/>
      <c r="L78" s="186"/>
    </row>
    <row r="79" spans="1:12" x14ac:dyDescent="0.25">
      <c r="A79" s="143"/>
      <c r="B79" s="145"/>
      <c r="C79" s="143"/>
      <c r="D79" s="130"/>
      <c r="E79" s="148"/>
      <c r="F79" s="148"/>
      <c r="G79" s="151"/>
      <c r="H79" s="154"/>
      <c r="I79" s="141"/>
      <c r="J79" s="141"/>
      <c r="K79" s="141"/>
      <c r="L79" s="186"/>
    </row>
    <row r="80" spans="1:12" x14ac:dyDescent="0.25">
      <c r="A80" s="142" t="s">
        <v>54</v>
      </c>
      <c r="B80" s="144">
        <f t="shared" si="0"/>
        <v>421421</v>
      </c>
      <c r="C80" s="143" t="s">
        <v>53</v>
      </c>
      <c r="D80" s="130">
        <v>941666</v>
      </c>
      <c r="E80" s="146">
        <v>941666</v>
      </c>
      <c r="F80" s="146">
        <v>1130000</v>
      </c>
      <c r="G80" s="149">
        <v>421421</v>
      </c>
      <c r="H80" s="152" t="s">
        <v>20</v>
      </c>
      <c r="I80" s="139" t="s">
        <v>187</v>
      </c>
      <c r="J80" s="139" t="s">
        <v>187</v>
      </c>
      <c r="K80" s="139" t="s">
        <v>189</v>
      </c>
      <c r="L80" s="186"/>
    </row>
    <row r="81" spans="1:12" x14ac:dyDescent="0.25">
      <c r="A81" s="143"/>
      <c r="B81" s="145"/>
      <c r="C81" s="143"/>
      <c r="D81" s="132" t="s">
        <v>15</v>
      </c>
      <c r="E81" s="147"/>
      <c r="F81" s="147"/>
      <c r="G81" s="150"/>
      <c r="H81" s="153"/>
      <c r="I81" s="140"/>
      <c r="J81" s="140"/>
      <c r="K81" s="140"/>
      <c r="L81" s="186"/>
    </row>
    <row r="82" spans="1:12" x14ac:dyDescent="0.25">
      <c r="A82" s="143"/>
      <c r="B82" s="145"/>
      <c r="C82" s="143"/>
      <c r="D82" s="130"/>
      <c r="E82" s="148"/>
      <c r="F82" s="148"/>
      <c r="G82" s="151"/>
      <c r="H82" s="154"/>
      <c r="I82" s="141"/>
      <c r="J82" s="141"/>
      <c r="K82" s="141"/>
      <c r="L82" s="186"/>
    </row>
    <row r="83" spans="1:12" x14ac:dyDescent="0.25">
      <c r="A83" s="142" t="s">
        <v>55</v>
      </c>
      <c r="B83" s="144">
        <f t="shared" ref="B83:B113" si="2">G83</f>
        <v>421511</v>
      </c>
      <c r="C83" s="143" t="s">
        <v>160</v>
      </c>
      <c r="D83" s="130">
        <v>100000</v>
      </c>
      <c r="E83" s="146">
        <v>100000</v>
      </c>
      <c r="F83" s="146">
        <v>120000</v>
      </c>
      <c r="G83" s="149">
        <v>421511</v>
      </c>
      <c r="H83" s="152" t="s">
        <v>20</v>
      </c>
      <c r="I83" s="139" t="s">
        <v>215</v>
      </c>
      <c r="J83" s="139" t="s">
        <v>216</v>
      </c>
      <c r="K83" s="139" t="s">
        <v>217</v>
      </c>
      <c r="L83" s="186"/>
    </row>
    <row r="84" spans="1:12" x14ac:dyDescent="0.25">
      <c r="A84" s="143"/>
      <c r="B84" s="145"/>
      <c r="C84" s="143"/>
      <c r="D84" s="132" t="s">
        <v>15</v>
      </c>
      <c r="E84" s="147"/>
      <c r="F84" s="147"/>
      <c r="G84" s="150"/>
      <c r="H84" s="153"/>
      <c r="I84" s="140"/>
      <c r="J84" s="140"/>
      <c r="K84" s="140"/>
      <c r="L84" s="186"/>
    </row>
    <row r="85" spans="1:12" x14ac:dyDescent="0.25">
      <c r="A85" s="143"/>
      <c r="B85" s="145"/>
      <c r="C85" s="143"/>
      <c r="D85" s="130"/>
      <c r="E85" s="148"/>
      <c r="F85" s="148"/>
      <c r="G85" s="151"/>
      <c r="H85" s="154"/>
      <c r="I85" s="141"/>
      <c r="J85" s="141"/>
      <c r="K85" s="141"/>
      <c r="L85" s="186"/>
    </row>
    <row r="86" spans="1:12" x14ac:dyDescent="0.25">
      <c r="A86" s="142" t="s">
        <v>56</v>
      </c>
      <c r="B86" s="144">
        <f t="shared" si="2"/>
        <v>421512</v>
      </c>
      <c r="C86" s="143" t="s">
        <v>62</v>
      </c>
      <c r="D86" s="130">
        <v>66666</v>
      </c>
      <c r="E86" s="146">
        <v>66666</v>
      </c>
      <c r="F86" s="146">
        <v>80000</v>
      </c>
      <c r="G86" s="149">
        <v>421512</v>
      </c>
      <c r="H86" s="152" t="s">
        <v>20</v>
      </c>
      <c r="I86" s="139" t="s">
        <v>193</v>
      </c>
      <c r="J86" s="139" t="s">
        <v>193</v>
      </c>
      <c r="K86" s="139" t="s">
        <v>194</v>
      </c>
      <c r="L86" s="186"/>
    </row>
    <row r="87" spans="1:12" x14ac:dyDescent="0.25">
      <c r="A87" s="143"/>
      <c r="B87" s="145"/>
      <c r="C87" s="143"/>
      <c r="D87" s="132" t="s">
        <v>15</v>
      </c>
      <c r="E87" s="147"/>
      <c r="F87" s="147"/>
      <c r="G87" s="150"/>
      <c r="H87" s="153"/>
      <c r="I87" s="140"/>
      <c r="J87" s="140"/>
      <c r="K87" s="140"/>
      <c r="L87" s="186"/>
    </row>
    <row r="88" spans="1:12" x14ac:dyDescent="0.25">
      <c r="A88" s="143"/>
      <c r="B88" s="145"/>
      <c r="C88" s="143"/>
      <c r="D88" s="130"/>
      <c r="E88" s="148"/>
      <c r="F88" s="148"/>
      <c r="G88" s="151"/>
      <c r="H88" s="154"/>
      <c r="I88" s="141"/>
      <c r="J88" s="141"/>
      <c r="K88" s="141"/>
      <c r="L88" s="186"/>
    </row>
    <row r="89" spans="1:12" x14ac:dyDescent="0.25">
      <c r="A89" s="142" t="s">
        <v>57</v>
      </c>
      <c r="B89" s="144">
        <f t="shared" si="2"/>
        <v>421521</v>
      </c>
      <c r="C89" s="143" t="s">
        <v>61</v>
      </c>
      <c r="D89" s="130">
        <v>50000</v>
      </c>
      <c r="E89" s="146">
        <v>50000</v>
      </c>
      <c r="F89" s="146">
        <v>60000</v>
      </c>
      <c r="G89" s="149">
        <v>421521</v>
      </c>
      <c r="H89" s="152" t="s">
        <v>20</v>
      </c>
      <c r="I89" s="139" t="s">
        <v>145</v>
      </c>
      <c r="J89" s="139" t="s">
        <v>145</v>
      </c>
      <c r="K89" s="139" t="s">
        <v>195</v>
      </c>
      <c r="L89" s="186"/>
    </row>
    <row r="90" spans="1:12" x14ac:dyDescent="0.25">
      <c r="A90" s="143"/>
      <c r="B90" s="145"/>
      <c r="C90" s="143"/>
      <c r="D90" s="132" t="s">
        <v>15</v>
      </c>
      <c r="E90" s="147"/>
      <c r="F90" s="147"/>
      <c r="G90" s="150"/>
      <c r="H90" s="153"/>
      <c r="I90" s="140"/>
      <c r="J90" s="140"/>
      <c r="K90" s="140"/>
      <c r="L90" s="186"/>
    </row>
    <row r="91" spans="1:12" x14ac:dyDescent="0.25">
      <c r="A91" s="143"/>
      <c r="B91" s="145"/>
      <c r="C91" s="143"/>
      <c r="D91" s="130"/>
      <c r="E91" s="148"/>
      <c r="F91" s="148"/>
      <c r="G91" s="151"/>
      <c r="H91" s="154"/>
      <c r="I91" s="141"/>
      <c r="J91" s="141"/>
      <c r="K91" s="141"/>
      <c r="L91" s="186"/>
    </row>
    <row r="92" spans="1:12" hidden="1" x14ac:dyDescent="0.25">
      <c r="A92" s="142" t="s">
        <v>58</v>
      </c>
      <c r="B92" s="144">
        <f t="shared" si="2"/>
        <v>423211</v>
      </c>
      <c r="C92" s="201"/>
      <c r="D92" s="130">
        <v>33333</v>
      </c>
      <c r="E92" s="146">
        <v>33333</v>
      </c>
      <c r="F92" s="146">
        <v>40000</v>
      </c>
      <c r="G92" s="149">
        <v>423211</v>
      </c>
      <c r="H92" s="152" t="s">
        <v>20</v>
      </c>
      <c r="I92" s="139" t="s">
        <v>149</v>
      </c>
      <c r="J92" s="139" t="s">
        <v>149</v>
      </c>
      <c r="K92" s="139" t="s">
        <v>150</v>
      </c>
      <c r="L92" s="186"/>
    </row>
    <row r="93" spans="1:12" hidden="1" x14ac:dyDescent="0.25">
      <c r="A93" s="143"/>
      <c r="B93" s="145"/>
      <c r="C93" s="143"/>
      <c r="D93" s="132" t="s">
        <v>15</v>
      </c>
      <c r="E93" s="147"/>
      <c r="F93" s="147"/>
      <c r="G93" s="150"/>
      <c r="H93" s="153"/>
      <c r="I93" s="140"/>
      <c r="J93" s="140"/>
      <c r="K93" s="140"/>
      <c r="L93" s="186"/>
    </row>
    <row r="94" spans="1:12" hidden="1" x14ac:dyDescent="0.25">
      <c r="A94" s="143"/>
      <c r="B94" s="145"/>
      <c r="C94" s="143"/>
      <c r="D94" s="130" t="s">
        <v>157</v>
      </c>
      <c r="E94" s="148"/>
      <c r="F94" s="148"/>
      <c r="G94" s="151"/>
      <c r="H94" s="154"/>
      <c r="I94" s="141"/>
      <c r="J94" s="141"/>
      <c r="K94" s="141"/>
      <c r="L94" s="186"/>
    </row>
    <row r="95" spans="1:12" x14ac:dyDescent="0.25">
      <c r="A95" s="142" t="s">
        <v>58</v>
      </c>
      <c r="B95" s="144">
        <f t="shared" si="2"/>
        <v>423212</v>
      </c>
      <c r="C95" s="201" t="s">
        <v>161</v>
      </c>
      <c r="D95" s="130">
        <v>225000</v>
      </c>
      <c r="E95" s="146">
        <v>225000</v>
      </c>
      <c r="F95" s="146">
        <v>270000</v>
      </c>
      <c r="G95" s="149">
        <v>423212</v>
      </c>
      <c r="H95" s="152" t="s">
        <v>20</v>
      </c>
      <c r="I95" s="139" t="s">
        <v>173</v>
      </c>
      <c r="J95" s="139" t="s">
        <v>196</v>
      </c>
      <c r="K95" s="139" t="s">
        <v>197</v>
      </c>
      <c r="L95" s="186"/>
    </row>
    <row r="96" spans="1:12" x14ac:dyDescent="0.25">
      <c r="A96" s="143"/>
      <c r="B96" s="145"/>
      <c r="C96" s="143"/>
      <c r="D96" s="132" t="s">
        <v>15</v>
      </c>
      <c r="E96" s="147"/>
      <c r="F96" s="147"/>
      <c r="G96" s="150"/>
      <c r="H96" s="153"/>
      <c r="I96" s="140"/>
      <c r="J96" s="140"/>
      <c r="K96" s="140"/>
      <c r="L96" s="186"/>
    </row>
    <row r="97" spans="1:12" x14ac:dyDescent="0.25">
      <c r="A97" s="143"/>
      <c r="B97" s="145"/>
      <c r="C97" s="143"/>
      <c r="D97" s="130"/>
      <c r="E97" s="148"/>
      <c r="F97" s="148"/>
      <c r="G97" s="151"/>
      <c r="H97" s="154"/>
      <c r="I97" s="141"/>
      <c r="J97" s="141"/>
      <c r="K97" s="141"/>
      <c r="L97" s="186"/>
    </row>
    <row r="98" spans="1:12" hidden="1" x14ac:dyDescent="0.25">
      <c r="A98" s="142" t="s">
        <v>60</v>
      </c>
      <c r="B98" s="144">
        <f>G98</f>
        <v>423221</v>
      </c>
      <c r="C98" s="201"/>
      <c r="D98" s="130">
        <v>16666</v>
      </c>
      <c r="E98" s="146">
        <v>16666</v>
      </c>
      <c r="F98" s="146">
        <v>20000</v>
      </c>
      <c r="G98" s="149">
        <v>423221</v>
      </c>
      <c r="H98" s="152" t="s">
        <v>20</v>
      </c>
      <c r="I98" s="139" t="s">
        <v>149</v>
      </c>
      <c r="J98" s="139" t="s">
        <v>149</v>
      </c>
      <c r="K98" s="139" t="s">
        <v>150</v>
      </c>
      <c r="L98" s="186"/>
    </row>
    <row r="99" spans="1:12" hidden="1" x14ac:dyDescent="0.25">
      <c r="A99" s="143"/>
      <c r="B99" s="145"/>
      <c r="C99" s="143"/>
      <c r="D99" s="132" t="s">
        <v>15</v>
      </c>
      <c r="E99" s="147"/>
      <c r="F99" s="147"/>
      <c r="G99" s="150"/>
      <c r="H99" s="153"/>
      <c r="I99" s="140"/>
      <c r="J99" s="140"/>
      <c r="K99" s="140"/>
      <c r="L99" s="186"/>
    </row>
    <row r="100" spans="1:12" hidden="1" x14ac:dyDescent="0.25">
      <c r="A100" s="143"/>
      <c r="B100" s="145"/>
      <c r="C100" s="143"/>
      <c r="D100" s="130" t="s">
        <v>158</v>
      </c>
      <c r="E100" s="148"/>
      <c r="F100" s="148"/>
      <c r="G100" s="151"/>
      <c r="H100" s="154"/>
      <c r="I100" s="141"/>
      <c r="J100" s="141"/>
      <c r="K100" s="141"/>
      <c r="L100" s="186"/>
    </row>
    <row r="101" spans="1:12" x14ac:dyDescent="0.25">
      <c r="A101" s="142" t="s">
        <v>59</v>
      </c>
      <c r="B101" s="144">
        <f t="shared" si="2"/>
        <v>423311</v>
      </c>
      <c r="C101" s="201" t="s">
        <v>63</v>
      </c>
      <c r="D101" s="130">
        <v>108333</v>
      </c>
      <c r="E101" s="146">
        <v>108333</v>
      </c>
      <c r="F101" s="146">
        <v>130000</v>
      </c>
      <c r="G101" s="149">
        <v>423311</v>
      </c>
      <c r="H101" s="152" t="s">
        <v>20</v>
      </c>
      <c r="I101" s="139" t="s">
        <v>145</v>
      </c>
      <c r="J101" s="139" t="s">
        <v>198</v>
      </c>
      <c r="K101" s="139" t="s">
        <v>179</v>
      </c>
      <c r="L101" s="186"/>
    </row>
    <row r="102" spans="1:12" x14ac:dyDescent="0.25">
      <c r="A102" s="143"/>
      <c r="B102" s="145"/>
      <c r="C102" s="143"/>
      <c r="D102" s="132" t="s">
        <v>15</v>
      </c>
      <c r="E102" s="147"/>
      <c r="F102" s="147"/>
      <c r="G102" s="150"/>
      <c r="H102" s="153"/>
      <c r="I102" s="140"/>
      <c r="J102" s="140"/>
      <c r="K102" s="140"/>
      <c r="L102" s="186"/>
    </row>
    <row r="103" spans="1:12" x14ac:dyDescent="0.25">
      <c r="A103" s="143"/>
      <c r="B103" s="145"/>
      <c r="C103" s="143"/>
      <c r="D103" s="130"/>
      <c r="E103" s="148"/>
      <c r="F103" s="148"/>
      <c r="G103" s="151"/>
      <c r="H103" s="154"/>
      <c r="I103" s="141"/>
      <c r="J103" s="141"/>
      <c r="K103" s="141"/>
      <c r="L103" s="186"/>
    </row>
    <row r="104" spans="1:12" x14ac:dyDescent="0.25">
      <c r="A104" s="142" t="s">
        <v>60</v>
      </c>
      <c r="B104" s="144">
        <f t="shared" si="2"/>
        <v>425211</v>
      </c>
      <c r="C104" s="201" t="s">
        <v>66</v>
      </c>
      <c r="D104" s="130">
        <v>66666</v>
      </c>
      <c r="E104" s="146">
        <v>66666</v>
      </c>
      <c r="F104" s="146">
        <v>80000</v>
      </c>
      <c r="G104" s="149">
        <v>425211</v>
      </c>
      <c r="H104" s="152" t="s">
        <v>20</v>
      </c>
      <c r="I104" s="139" t="s">
        <v>198</v>
      </c>
      <c r="J104" s="139" t="s">
        <v>155</v>
      </c>
      <c r="K104" s="139" t="s">
        <v>199</v>
      </c>
      <c r="L104" s="186"/>
    </row>
    <row r="105" spans="1:12" x14ac:dyDescent="0.25">
      <c r="A105" s="143"/>
      <c r="B105" s="145"/>
      <c r="C105" s="143"/>
      <c r="D105" s="132" t="s">
        <v>15</v>
      </c>
      <c r="E105" s="147"/>
      <c r="F105" s="147"/>
      <c r="G105" s="150"/>
      <c r="H105" s="153"/>
      <c r="I105" s="140"/>
      <c r="J105" s="140"/>
      <c r="K105" s="140"/>
      <c r="L105" s="186"/>
    </row>
    <row r="106" spans="1:12" x14ac:dyDescent="0.25">
      <c r="A106" s="143"/>
      <c r="B106" s="145"/>
      <c r="C106" s="143"/>
      <c r="D106" s="130"/>
      <c r="E106" s="148"/>
      <c r="F106" s="148"/>
      <c r="G106" s="151"/>
      <c r="H106" s="154"/>
      <c r="I106" s="141"/>
      <c r="J106" s="141"/>
      <c r="K106" s="141"/>
      <c r="L106" s="186"/>
    </row>
    <row r="107" spans="1:12" x14ac:dyDescent="0.25">
      <c r="A107" s="142" t="s">
        <v>64</v>
      </c>
      <c r="B107" s="144">
        <f t="shared" si="2"/>
        <v>425219</v>
      </c>
      <c r="C107" s="201" t="s">
        <v>68</v>
      </c>
      <c r="D107" s="130">
        <v>58333</v>
      </c>
      <c r="E107" s="146">
        <v>58333</v>
      </c>
      <c r="F107" s="146">
        <v>70000</v>
      </c>
      <c r="G107" s="149">
        <v>425219</v>
      </c>
      <c r="H107" s="152" t="s">
        <v>20</v>
      </c>
      <c r="I107" s="139" t="s">
        <v>200</v>
      </c>
      <c r="J107" s="139" t="s">
        <v>200</v>
      </c>
      <c r="K107" s="139" t="s">
        <v>201</v>
      </c>
      <c r="L107" s="186"/>
    </row>
    <row r="108" spans="1:12" x14ac:dyDescent="0.25">
      <c r="A108" s="143"/>
      <c r="B108" s="145"/>
      <c r="C108" s="143"/>
      <c r="D108" s="132" t="s">
        <v>15</v>
      </c>
      <c r="E108" s="147"/>
      <c r="F108" s="147"/>
      <c r="G108" s="150"/>
      <c r="H108" s="153"/>
      <c r="I108" s="140"/>
      <c r="J108" s="140"/>
      <c r="K108" s="140"/>
      <c r="L108" s="186"/>
    </row>
    <row r="109" spans="1:12" x14ac:dyDescent="0.25">
      <c r="A109" s="143"/>
      <c r="B109" s="145"/>
      <c r="C109" s="143"/>
      <c r="D109" s="130"/>
      <c r="E109" s="148"/>
      <c r="F109" s="148"/>
      <c r="G109" s="151"/>
      <c r="H109" s="154"/>
      <c r="I109" s="141"/>
      <c r="J109" s="141"/>
      <c r="K109" s="141"/>
      <c r="L109" s="186"/>
    </row>
    <row r="110" spans="1:12" hidden="1" x14ac:dyDescent="0.25">
      <c r="A110" s="142" t="s">
        <v>69</v>
      </c>
      <c r="B110" s="144">
        <f t="shared" si="2"/>
        <v>425229</v>
      </c>
      <c r="C110" s="201"/>
      <c r="D110" s="130">
        <v>33333</v>
      </c>
      <c r="E110" s="146">
        <v>33333</v>
      </c>
      <c r="F110" s="146">
        <v>40000</v>
      </c>
      <c r="G110" s="149">
        <v>425229</v>
      </c>
      <c r="H110" s="152" t="s">
        <v>20</v>
      </c>
      <c r="I110" s="139" t="s">
        <v>151</v>
      </c>
      <c r="J110" s="139" t="s">
        <v>132</v>
      </c>
      <c r="K110" s="139" t="s">
        <v>150</v>
      </c>
      <c r="L110" s="186"/>
    </row>
    <row r="111" spans="1:12" hidden="1" x14ac:dyDescent="0.25">
      <c r="A111" s="143"/>
      <c r="B111" s="145"/>
      <c r="C111" s="143"/>
      <c r="D111" s="132" t="s">
        <v>15</v>
      </c>
      <c r="E111" s="147"/>
      <c r="F111" s="147"/>
      <c r="G111" s="150"/>
      <c r="H111" s="153"/>
      <c r="I111" s="140"/>
      <c r="J111" s="140"/>
      <c r="K111" s="140"/>
      <c r="L111" s="186"/>
    </row>
    <row r="112" spans="1:12" hidden="1" x14ac:dyDescent="0.25">
      <c r="A112" s="143"/>
      <c r="B112" s="145"/>
      <c r="C112" s="143"/>
      <c r="D112" s="130" t="s">
        <v>157</v>
      </c>
      <c r="E112" s="148"/>
      <c r="F112" s="148"/>
      <c r="G112" s="151"/>
      <c r="H112" s="154"/>
      <c r="I112" s="141"/>
      <c r="J112" s="141"/>
      <c r="K112" s="141"/>
      <c r="L112" s="186"/>
    </row>
    <row r="113" spans="1:12" x14ac:dyDescent="0.25">
      <c r="A113" s="142" t="s">
        <v>162</v>
      </c>
      <c r="B113" s="144">
        <f t="shared" si="2"/>
        <v>482131</v>
      </c>
      <c r="C113" s="201" t="s">
        <v>71</v>
      </c>
      <c r="D113" s="130">
        <v>66666</v>
      </c>
      <c r="E113" s="146">
        <v>66666</v>
      </c>
      <c r="F113" s="146">
        <v>80000</v>
      </c>
      <c r="G113" s="149">
        <v>482131</v>
      </c>
      <c r="H113" s="152" t="s">
        <v>20</v>
      </c>
      <c r="I113" s="139" t="s">
        <v>202</v>
      </c>
      <c r="J113" s="139" t="s">
        <v>203</v>
      </c>
      <c r="K113" s="139" t="s">
        <v>204</v>
      </c>
      <c r="L113" s="186"/>
    </row>
    <row r="114" spans="1:12" x14ac:dyDescent="0.25">
      <c r="A114" s="143"/>
      <c r="B114" s="145"/>
      <c r="C114" s="143"/>
      <c r="D114" s="132" t="s">
        <v>15</v>
      </c>
      <c r="E114" s="147"/>
      <c r="F114" s="147"/>
      <c r="G114" s="150"/>
      <c r="H114" s="153"/>
      <c r="I114" s="140"/>
      <c r="J114" s="140"/>
      <c r="K114" s="140"/>
      <c r="L114" s="186"/>
    </row>
    <row r="115" spans="1:12" x14ac:dyDescent="0.25">
      <c r="A115" s="143"/>
      <c r="B115" s="145"/>
      <c r="C115" s="143"/>
      <c r="D115" s="130"/>
      <c r="E115" s="148"/>
      <c r="F115" s="148"/>
      <c r="G115" s="151"/>
      <c r="H115" s="154"/>
      <c r="I115" s="141"/>
      <c r="J115" s="141"/>
      <c r="K115" s="141"/>
      <c r="L115" s="186"/>
    </row>
    <row r="116" spans="1:12" x14ac:dyDescent="0.25">
      <c r="A116" s="142" t="s">
        <v>65</v>
      </c>
      <c r="B116" s="144">
        <v>424911</v>
      </c>
      <c r="C116" s="201" t="s">
        <v>135</v>
      </c>
      <c r="D116" s="130">
        <v>438333</v>
      </c>
      <c r="E116" s="146">
        <v>438333</v>
      </c>
      <c r="F116" s="146">
        <v>526000</v>
      </c>
      <c r="G116" s="149">
        <v>424911</v>
      </c>
      <c r="H116" s="152" t="s">
        <v>20</v>
      </c>
      <c r="I116" s="139" t="s">
        <v>205</v>
      </c>
      <c r="J116" s="139" t="s">
        <v>155</v>
      </c>
      <c r="K116" s="139" t="s">
        <v>206</v>
      </c>
      <c r="L116" s="186"/>
    </row>
    <row r="117" spans="1:12" x14ac:dyDescent="0.25">
      <c r="A117" s="143"/>
      <c r="B117" s="145"/>
      <c r="C117" s="143"/>
      <c r="D117" s="132" t="s">
        <v>15</v>
      </c>
      <c r="E117" s="147"/>
      <c r="F117" s="147"/>
      <c r="G117" s="150"/>
      <c r="H117" s="153"/>
      <c r="I117" s="140"/>
      <c r="J117" s="140"/>
      <c r="K117" s="140"/>
      <c r="L117" s="186"/>
    </row>
    <row r="118" spans="1:12" ht="19.5" customHeight="1" x14ac:dyDescent="0.25">
      <c r="A118" s="143"/>
      <c r="B118" s="145"/>
      <c r="C118" s="143"/>
      <c r="D118" s="130"/>
      <c r="E118" s="148"/>
      <c r="F118" s="148"/>
      <c r="G118" s="151"/>
      <c r="H118" s="154"/>
      <c r="I118" s="141"/>
      <c r="J118" s="141"/>
      <c r="K118" s="141"/>
      <c r="L118" s="186"/>
    </row>
    <row r="119" spans="1:12" x14ac:dyDescent="0.25">
      <c r="A119" s="142" t="s">
        <v>67</v>
      </c>
      <c r="B119" s="144">
        <v>423599</v>
      </c>
      <c r="C119" s="201" t="s">
        <v>136</v>
      </c>
      <c r="D119" s="130">
        <v>1666666</v>
      </c>
      <c r="E119" s="146">
        <v>1666666</v>
      </c>
      <c r="F119" s="146">
        <v>2000000</v>
      </c>
      <c r="G119" s="149">
        <v>423599</v>
      </c>
      <c r="H119" s="152" t="s">
        <v>20</v>
      </c>
      <c r="I119" s="139" t="s">
        <v>208</v>
      </c>
      <c r="J119" s="139" t="s">
        <v>200</v>
      </c>
      <c r="K119" s="139" t="s">
        <v>207</v>
      </c>
      <c r="L119" s="186"/>
    </row>
    <row r="120" spans="1:12" x14ac:dyDescent="0.25">
      <c r="A120" s="143"/>
      <c r="B120" s="145"/>
      <c r="C120" s="143"/>
      <c r="D120" s="132" t="s">
        <v>15</v>
      </c>
      <c r="E120" s="147"/>
      <c r="F120" s="147"/>
      <c r="G120" s="150"/>
      <c r="H120" s="153"/>
      <c r="I120" s="140"/>
      <c r="J120" s="140"/>
      <c r="K120" s="140"/>
      <c r="L120" s="186"/>
    </row>
    <row r="121" spans="1:12" x14ac:dyDescent="0.25">
      <c r="A121" s="143"/>
      <c r="B121" s="145"/>
      <c r="C121" s="143"/>
      <c r="D121" s="130"/>
      <c r="E121" s="148"/>
      <c r="F121" s="148"/>
      <c r="G121" s="151"/>
      <c r="H121" s="154"/>
      <c r="I121" s="141"/>
      <c r="J121" s="141"/>
      <c r="K121" s="141"/>
      <c r="L121" s="186"/>
    </row>
    <row r="122" spans="1:12" x14ac:dyDescent="0.25">
      <c r="A122" s="142" t="s">
        <v>69</v>
      </c>
      <c r="B122" s="144">
        <v>422392</v>
      </c>
      <c r="C122" s="201" t="s">
        <v>137</v>
      </c>
      <c r="D122" s="130"/>
      <c r="E122" s="146"/>
      <c r="F122" s="146"/>
      <c r="G122" s="149">
        <v>422392</v>
      </c>
      <c r="H122" s="152" t="s">
        <v>20</v>
      </c>
      <c r="I122" s="139"/>
      <c r="J122" s="139"/>
      <c r="K122" s="139"/>
      <c r="L122" s="186"/>
    </row>
    <row r="123" spans="1:12" x14ac:dyDescent="0.25">
      <c r="A123" s="143"/>
      <c r="B123" s="145"/>
      <c r="C123" s="143"/>
      <c r="D123" s="132" t="s">
        <v>15</v>
      </c>
      <c r="E123" s="147"/>
      <c r="F123" s="147"/>
      <c r="G123" s="150"/>
      <c r="H123" s="153"/>
      <c r="I123" s="140"/>
      <c r="J123" s="140"/>
      <c r="K123" s="140"/>
      <c r="L123" s="186"/>
    </row>
    <row r="124" spans="1:12" x14ac:dyDescent="0.25">
      <c r="A124" s="143"/>
      <c r="B124" s="145"/>
      <c r="C124" s="143"/>
      <c r="D124" s="130"/>
      <c r="E124" s="148"/>
      <c r="F124" s="148"/>
      <c r="G124" s="151"/>
      <c r="H124" s="154"/>
      <c r="I124" s="141"/>
      <c r="J124" s="141"/>
      <c r="K124" s="141"/>
      <c r="L124" s="186"/>
    </row>
    <row r="125" spans="1:12" x14ac:dyDescent="0.25">
      <c r="A125" s="142" t="s">
        <v>70</v>
      </c>
      <c r="B125" s="144">
        <v>425222</v>
      </c>
      <c r="C125" s="201" t="s">
        <v>23</v>
      </c>
      <c r="D125" s="130">
        <v>291666</v>
      </c>
      <c r="E125" s="146">
        <v>291666</v>
      </c>
      <c r="F125" s="146">
        <v>350000</v>
      </c>
      <c r="G125" s="149">
        <v>425222</v>
      </c>
      <c r="H125" s="152" t="s">
        <v>20</v>
      </c>
      <c r="I125" s="139" t="s">
        <v>209</v>
      </c>
      <c r="J125" s="139" t="s">
        <v>155</v>
      </c>
      <c r="K125" s="139" t="s">
        <v>210</v>
      </c>
      <c r="L125" s="186"/>
    </row>
    <row r="126" spans="1:12" x14ac:dyDescent="0.25">
      <c r="A126" s="143"/>
      <c r="B126" s="145"/>
      <c r="C126" s="143"/>
      <c r="D126" s="132" t="s">
        <v>15</v>
      </c>
      <c r="E126" s="147"/>
      <c r="F126" s="147"/>
      <c r="G126" s="150"/>
      <c r="H126" s="153"/>
      <c r="I126" s="140"/>
      <c r="J126" s="140"/>
      <c r="K126" s="140"/>
      <c r="L126" s="186"/>
    </row>
    <row r="127" spans="1:12" x14ac:dyDescent="0.25">
      <c r="A127" s="143"/>
      <c r="B127" s="145"/>
      <c r="C127" s="143"/>
      <c r="D127" s="130"/>
      <c r="E127" s="148"/>
      <c r="F127" s="148"/>
      <c r="G127" s="151"/>
      <c r="H127" s="154"/>
      <c r="I127" s="141"/>
      <c r="J127" s="141"/>
      <c r="K127" s="141"/>
      <c r="L127" s="186"/>
    </row>
    <row r="128" spans="1:12" x14ac:dyDescent="0.25">
      <c r="A128" s="155">
        <v>43863</v>
      </c>
      <c r="B128" s="158">
        <v>421323</v>
      </c>
      <c r="C128" s="161" t="s">
        <v>168</v>
      </c>
      <c r="D128" s="130">
        <v>1125000</v>
      </c>
      <c r="E128" s="146">
        <v>1125000</v>
      </c>
      <c r="F128" s="146">
        <v>1350000</v>
      </c>
      <c r="G128" s="149">
        <v>421323</v>
      </c>
      <c r="H128" s="152" t="s">
        <v>20</v>
      </c>
      <c r="I128" s="139" t="s">
        <v>211</v>
      </c>
      <c r="J128" s="139" t="s">
        <v>212</v>
      </c>
      <c r="K128" s="139" t="s">
        <v>213</v>
      </c>
      <c r="L128" s="139"/>
    </row>
    <row r="129" spans="1:12" x14ac:dyDescent="0.25">
      <c r="A129" s="156"/>
      <c r="B129" s="159"/>
      <c r="C129" s="156"/>
      <c r="D129" s="130" t="s">
        <v>15</v>
      </c>
      <c r="E129" s="147"/>
      <c r="F129" s="147"/>
      <c r="G129" s="150"/>
      <c r="H129" s="153"/>
      <c r="I129" s="140"/>
      <c r="J129" s="140"/>
      <c r="K129" s="140"/>
      <c r="L129" s="140"/>
    </row>
    <row r="130" spans="1:12" x14ac:dyDescent="0.25">
      <c r="A130" s="157"/>
      <c r="B130" s="160"/>
      <c r="C130" s="157"/>
      <c r="D130" s="130"/>
      <c r="E130" s="148"/>
      <c r="F130" s="148"/>
      <c r="G130" s="151"/>
      <c r="H130" s="154"/>
      <c r="I130" s="141"/>
      <c r="J130" s="141"/>
      <c r="K130" s="141"/>
      <c r="L130" s="141"/>
    </row>
    <row r="131" spans="1:12" ht="15" customHeight="1" x14ac:dyDescent="0.25">
      <c r="A131" s="155">
        <v>44229</v>
      </c>
      <c r="B131" s="158">
        <v>512251</v>
      </c>
      <c r="C131" s="161" t="s">
        <v>226</v>
      </c>
      <c r="D131" s="130">
        <v>41666</v>
      </c>
      <c r="E131" s="146">
        <v>41666</v>
      </c>
      <c r="F131" s="146">
        <v>50000</v>
      </c>
      <c r="G131" s="149">
        <v>423221</v>
      </c>
      <c r="H131" s="152" t="s">
        <v>20</v>
      </c>
      <c r="I131" s="139" t="s">
        <v>227</v>
      </c>
      <c r="J131" s="139" t="s">
        <v>228</v>
      </c>
      <c r="K131" s="139" t="s">
        <v>229</v>
      </c>
      <c r="L131" s="139"/>
    </row>
    <row r="132" spans="1:12" x14ac:dyDescent="0.25">
      <c r="A132" s="156"/>
      <c r="B132" s="159"/>
      <c r="C132" s="156"/>
      <c r="D132" s="130" t="s">
        <v>15</v>
      </c>
      <c r="E132" s="147"/>
      <c r="F132" s="147"/>
      <c r="G132" s="150"/>
      <c r="H132" s="153"/>
      <c r="I132" s="140"/>
      <c r="J132" s="140"/>
      <c r="K132" s="140"/>
      <c r="L132" s="140"/>
    </row>
    <row r="133" spans="1:12" x14ac:dyDescent="0.25">
      <c r="A133" s="157"/>
      <c r="B133" s="160"/>
      <c r="C133" s="157"/>
      <c r="D133" s="130"/>
      <c r="E133" s="148"/>
      <c r="F133" s="148"/>
      <c r="G133" s="151"/>
      <c r="H133" s="154"/>
      <c r="I133" s="141"/>
      <c r="J133" s="141"/>
      <c r="K133" s="141"/>
      <c r="L133" s="141"/>
    </row>
    <row r="134" spans="1:12" x14ac:dyDescent="0.25">
      <c r="L134"/>
    </row>
    <row r="135" spans="1:12" x14ac:dyDescent="0.25">
      <c r="A135" s="9" t="s">
        <v>238</v>
      </c>
      <c r="I135" t="s">
        <v>225</v>
      </c>
      <c r="L135"/>
    </row>
    <row r="136" spans="1:12" x14ac:dyDescent="0.25">
      <c r="A136" s="9" t="s">
        <v>239</v>
      </c>
      <c r="I136" t="s">
        <v>167</v>
      </c>
      <c r="L136"/>
    </row>
    <row r="137" spans="1:12" x14ac:dyDescent="0.25">
      <c r="I137" t="s">
        <v>139</v>
      </c>
      <c r="L137"/>
    </row>
    <row r="138" spans="1:12" x14ac:dyDescent="0.25">
      <c r="L138"/>
    </row>
    <row r="139" spans="1:12" x14ac:dyDescent="0.25">
      <c r="L139"/>
    </row>
  </sheetData>
  <mergeCells count="457">
    <mergeCell ref="C30:C32"/>
    <mergeCell ref="F18:F20"/>
    <mergeCell ref="G18:G20"/>
    <mergeCell ref="E21:E23"/>
    <mergeCell ref="F21:F23"/>
    <mergeCell ref="G21:G23"/>
    <mergeCell ref="E24:E26"/>
    <mergeCell ref="F24:F26"/>
    <mergeCell ref="G24:G26"/>
    <mergeCell ref="E27:E29"/>
    <mergeCell ref="F27:F29"/>
    <mergeCell ref="G27:G29"/>
    <mergeCell ref="E30:E32"/>
    <mergeCell ref="F30:F32"/>
    <mergeCell ref="G30:G32"/>
    <mergeCell ref="D7:D8"/>
    <mergeCell ref="E7:G7"/>
    <mergeCell ref="H7:H8"/>
    <mergeCell ref="I7:K7"/>
    <mergeCell ref="I24:I26"/>
    <mergeCell ref="J24:J26"/>
    <mergeCell ref="H21:H23"/>
    <mergeCell ref="H12:H14"/>
    <mergeCell ref="H15:H17"/>
    <mergeCell ref="I12:I14"/>
    <mergeCell ref="J12:J14"/>
    <mergeCell ref="K12:K14"/>
    <mergeCell ref="I15:I17"/>
    <mergeCell ref="J15:J17"/>
    <mergeCell ref="K15:K17"/>
    <mergeCell ref="I18:I20"/>
    <mergeCell ref="J18:J20"/>
    <mergeCell ref="K18:K20"/>
    <mergeCell ref="I21:I23"/>
    <mergeCell ref="J21:J23"/>
    <mergeCell ref="K21:K23"/>
    <mergeCell ref="G12:G14"/>
    <mergeCell ref="F12:F14"/>
    <mergeCell ref="E12:E14"/>
    <mergeCell ref="A27:A29"/>
    <mergeCell ref="B27:B29"/>
    <mergeCell ref="C27:C29"/>
    <mergeCell ref="C12:C14"/>
    <mergeCell ref="C15:C17"/>
    <mergeCell ref="A18:A20"/>
    <mergeCell ref="C18:C20"/>
    <mergeCell ref="A21:A23"/>
    <mergeCell ref="C21:C23"/>
    <mergeCell ref="B21:B23"/>
    <mergeCell ref="C24:C26"/>
    <mergeCell ref="B24:B26"/>
    <mergeCell ref="B15:B17"/>
    <mergeCell ref="B18:B20"/>
    <mergeCell ref="A12:A14"/>
    <mergeCell ref="A15:A17"/>
    <mergeCell ref="A24:A26"/>
    <mergeCell ref="B12:B14"/>
    <mergeCell ref="C54:C56"/>
    <mergeCell ref="B54:B56"/>
    <mergeCell ref="B51:B53"/>
    <mergeCell ref="B48:B50"/>
    <mergeCell ref="B45:B47"/>
    <mergeCell ref="C51:C53"/>
    <mergeCell ref="C48:C50"/>
    <mergeCell ref="A7:A8"/>
    <mergeCell ref="C7:C8"/>
    <mergeCell ref="A42:A44"/>
    <mergeCell ref="C42:C44"/>
    <mergeCell ref="A33:A35"/>
    <mergeCell ref="C33:C35"/>
    <mergeCell ref="C36:C38"/>
    <mergeCell ref="A36:A38"/>
    <mergeCell ref="A39:A41"/>
    <mergeCell ref="C39:C41"/>
    <mergeCell ref="B42:B44"/>
    <mergeCell ref="B36:B38"/>
    <mergeCell ref="B39:B41"/>
    <mergeCell ref="B33:B35"/>
    <mergeCell ref="A30:A32"/>
    <mergeCell ref="B30:B32"/>
    <mergeCell ref="B7:B8"/>
    <mergeCell ref="A71:A73"/>
    <mergeCell ref="B71:B73"/>
    <mergeCell ref="C71:C73"/>
    <mergeCell ref="B65:B67"/>
    <mergeCell ref="C65:C67"/>
    <mergeCell ref="C68:C70"/>
    <mergeCell ref="B68:B70"/>
    <mergeCell ref="A68:A70"/>
    <mergeCell ref="B80:B82"/>
    <mergeCell ref="C80:C82"/>
    <mergeCell ref="A65:A67"/>
    <mergeCell ref="B83:B85"/>
    <mergeCell ref="A83:A85"/>
    <mergeCell ref="C83:C85"/>
    <mergeCell ref="A80:A82"/>
    <mergeCell ref="A74:A76"/>
    <mergeCell ref="B74:B76"/>
    <mergeCell ref="C74:C76"/>
    <mergeCell ref="A77:A79"/>
    <mergeCell ref="B77:B79"/>
    <mergeCell ref="C77:C79"/>
    <mergeCell ref="A92:A94"/>
    <mergeCell ref="B92:B94"/>
    <mergeCell ref="C92:C94"/>
    <mergeCell ref="A95:A97"/>
    <mergeCell ref="B95:B97"/>
    <mergeCell ref="C95:C97"/>
    <mergeCell ref="B86:B88"/>
    <mergeCell ref="A86:A88"/>
    <mergeCell ref="C86:C88"/>
    <mergeCell ref="A89:A91"/>
    <mergeCell ref="B89:B91"/>
    <mergeCell ref="C89:C91"/>
    <mergeCell ref="A98:A100"/>
    <mergeCell ref="B98:B100"/>
    <mergeCell ref="C98:C100"/>
    <mergeCell ref="A101:A103"/>
    <mergeCell ref="B101:B103"/>
    <mergeCell ref="C101:C103"/>
    <mergeCell ref="A113:A115"/>
    <mergeCell ref="B113:B115"/>
    <mergeCell ref="C113:C115"/>
    <mergeCell ref="A104:A106"/>
    <mergeCell ref="B110:B112"/>
    <mergeCell ref="C110:C112"/>
    <mergeCell ref="C107:C109"/>
    <mergeCell ref="C104:C106"/>
    <mergeCell ref="B104:B106"/>
    <mergeCell ref="A107:A109"/>
    <mergeCell ref="B107:B109"/>
    <mergeCell ref="A110:A112"/>
    <mergeCell ref="A125:A127"/>
    <mergeCell ref="B125:B127"/>
    <mergeCell ref="C125:C127"/>
    <mergeCell ref="A116:A118"/>
    <mergeCell ref="B116:B118"/>
    <mergeCell ref="C116:C118"/>
    <mergeCell ref="A119:A121"/>
    <mergeCell ref="B119:B121"/>
    <mergeCell ref="C119:C121"/>
    <mergeCell ref="A122:A124"/>
    <mergeCell ref="B122:B124"/>
    <mergeCell ref="C122:C124"/>
    <mergeCell ref="L62:L64"/>
    <mergeCell ref="K61:L61"/>
    <mergeCell ref="L12:L14"/>
    <mergeCell ref="L15:L17"/>
    <mergeCell ref="L18:L20"/>
    <mergeCell ref="L21:L23"/>
    <mergeCell ref="L24:L26"/>
    <mergeCell ref="L27:L29"/>
    <mergeCell ref="L30:L32"/>
    <mergeCell ref="L33:L35"/>
    <mergeCell ref="L36:L38"/>
    <mergeCell ref="K54:K56"/>
    <mergeCell ref="K51:K53"/>
    <mergeCell ref="K48:K50"/>
    <mergeCell ref="L54:L56"/>
    <mergeCell ref="A60:L60"/>
    <mergeCell ref="A45:A47"/>
    <mergeCell ref="C45:C47"/>
    <mergeCell ref="A48:A50"/>
    <mergeCell ref="A51:A53"/>
    <mergeCell ref="A54:A56"/>
    <mergeCell ref="B62:B64"/>
    <mergeCell ref="A62:A64"/>
    <mergeCell ref="C62:C64"/>
    <mergeCell ref="L125:L127"/>
    <mergeCell ref="L92:L94"/>
    <mergeCell ref="L95:L97"/>
    <mergeCell ref="L98:L100"/>
    <mergeCell ref="L101:L103"/>
    <mergeCell ref="L104:L106"/>
    <mergeCell ref="L107:L109"/>
    <mergeCell ref="L110:L112"/>
    <mergeCell ref="L113:L115"/>
    <mergeCell ref="L116:L118"/>
    <mergeCell ref="A4:L4"/>
    <mergeCell ref="A1:G1"/>
    <mergeCell ref="A2:G3"/>
    <mergeCell ref="J1:L1"/>
    <mergeCell ref="H1:I1"/>
    <mergeCell ref="H2:I3"/>
    <mergeCell ref="J2:L3"/>
    <mergeCell ref="L119:L121"/>
    <mergeCell ref="L122:L124"/>
    <mergeCell ref="L65:L67"/>
    <mergeCell ref="L68:L70"/>
    <mergeCell ref="L71:L73"/>
    <mergeCell ref="L74:L76"/>
    <mergeCell ref="L77:L79"/>
    <mergeCell ref="L80:L82"/>
    <mergeCell ref="L83:L85"/>
    <mergeCell ref="L86:L88"/>
    <mergeCell ref="L89:L91"/>
    <mergeCell ref="L39:L41"/>
    <mergeCell ref="L42:L44"/>
    <mergeCell ref="L45:L47"/>
    <mergeCell ref="L48:L50"/>
    <mergeCell ref="L51:L53"/>
    <mergeCell ref="A5:L6"/>
    <mergeCell ref="E15:E17"/>
    <mergeCell ref="F15:F17"/>
    <mergeCell ref="G15:G17"/>
    <mergeCell ref="E18:E20"/>
    <mergeCell ref="K24:K26"/>
    <mergeCell ref="I27:I29"/>
    <mergeCell ref="J27:J29"/>
    <mergeCell ref="K27:K29"/>
    <mergeCell ref="I30:I32"/>
    <mergeCell ref="J30:J32"/>
    <mergeCell ref="K30:K32"/>
    <mergeCell ref="I33:I35"/>
    <mergeCell ref="J33:J35"/>
    <mergeCell ref="K33:K35"/>
    <mergeCell ref="I36:I38"/>
    <mergeCell ref="J36:J38"/>
    <mergeCell ref="K36:K38"/>
    <mergeCell ref="I39:I41"/>
    <mergeCell ref="J39:J41"/>
    <mergeCell ref="K39:K41"/>
    <mergeCell ref="H48:H50"/>
    <mergeCell ref="H51:H53"/>
    <mergeCell ref="H54:H56"/>
    <mergeCell ref="I42:I44"/>
    <mergeCell ref="J42:J44"/>
    <mergeCell ref="K42:K44"/>
    <mergeCell ref="I45:I47"/>
    <mergeCell ref="J45:J47"/>
    <mergeCell ref="K45:K47"/>
    <mergeCell ref="J54:J56"/>
    <mergeCell ref="I54:I56"/>
    <mergeCell ref="J51:J53"/>
    <mergeCell ref="I51:I53"/>
    <mergeCell ref="J48:J50"/>
    <mergeCell ref="I48:I50"/>
    <mergeCell ref="E48:E50"/>
    <mergeCell ref="F48:F50"/>
    <mergeCell ref="G48:G50"/>
    <mergeCell ref="E51:E53"/>
    <mergeCell ref="F51:F53"/>
    <mergeCell ref="G51:G53"/>
    <mergeCell ref="E54:E56"/>
    <mergeCell ref="F54:F56"/>
    <mergeCell ref="G54:G56"/>
    <mergeCell ref="E45:E47"/>
    <mergeCell ref="F45:F47"/>
    <mergeCell ref="G45:G47"/>
    <mergeCell ref="H18:H20"/>
    <mergeCell ref="H24:H26"/>
    <mergeCell ref="H27:H29"/>
    <mergeCell ref="H30:H32"/>
    <mergeCell ref="H33:H35"/>
    <mergeCell ref="H36:H38"/>
    <mergeCell ref="H39:H41"/>
    <mergeCell ref="H42:H44"/>
    <mergeCell ref="H45:H47"/>
    <mergeCell ref="G36:G38"/>
    <mergeCell ref="E39:E41"/>
    <mergeCell ref="F39:F41"/>
    <mergeCell ref="G39:G41"/>
    <mergeCell ref="E42:E44"/>
    <mergeCell ref="F42:F44"/>
    <mergeCell ref="G42:G44"/>
    <mergeCell ref="E33:E35"/>
    <mergeCell ref="F33:F35"/>
    <mergeCell ref="G33:G35"/>
    <mergeCell ref="E36:E38"/>
    <mergeCell ref="F36:F38"/>
    <mergeCell ref="E62:E64"/>
    <mergeCell ref="F62:F64"/>
    <mergeCell ref="G62:G64"/>
    <mergeCell ref="H62:H64"/>
    <mergeCell ref="I62:I64"/>
    <mergeCell ref="J62:J64"/>
    <mergeCell ref="K62:K64"/>
    <mergeCell ref="E65:E67"/>
    <mergeCell ref="F65:F67"/>
    <mergeCell ref="G65:G67"/>
    <mergeCell ref="H65:H67"/>
    <mergeCell ref="I65:I67"/>
    <mergeCell ref="J65:J67"/>
    <mergeCell ref="K65:K67"/>
    <mergeCell ref="E68:E70"/>
    <mergeCell ref="F68:F70"/>
    <mergeCell ref="G68:G70"/>
    <mergeCell ref="H68:H70"/>
    <mergeCell ref="I68:I70"/>
    <mergeCell ref="J68:J70"/>
    <mergeCell ref="K68:K70"/>
    <mergeCell ref="E71:E73"/>
    <mergeCell ref="F71:F73"/>
    <mergeCell ref="G71:G73"/>
    <mergeCell ref="H71:H73"/>
    <mergeCell ref="I71:I73"/>
    <mergeCell ref="J71:J73"/>
    <mergeCell ref="K71:K73"/>
    <mergeCell ref="E74:E76"/>
    <mergeCell ref="F74:F76"/>
    <mergeCell ref="G74:G76"/>
    <mergeCell ref="H74:H76"/>
    <mergeCell ref="I74:I76"/>
    <mergeCell ref="J74:J76"/>
    <mergeCell ref="K74:K76"/>
    <mergeCell ref="E77:E79"/>
    <mergeCell ref="F77:F79"/>
    <mergeCell ref="G77:G79"/>
    <mergeCell ref="H77:H79"/>
    <mergeCell ref="I77:I79"/>
    <mergeCell ref="J77:J79"/>
    <mergeCell ref="K77:K79"/>
    <mergeCell ref="E80:E82"/>
    <mergeCell ref="F80:F82"/>
    <mergeCell ref="G80:G82"/>
    <mergeCell ref="H80:H82"/>
    <mergeCell ref="I80:I82"/>
    <mergeCell ref="J80:J82"/>
    <mergeCell ref="K80:K82"/>
    <mergeCell ref="E83:E85"/>
    <mergeCell ref="F83:F85"/>
    <mergeCell ref="G83:G85"/>
    <mergeCell ref="H83:H85"/>
    <mergeCell ref="I83:I85"/>
    <mergeCell ref="J83:J85"/>
    <mergeCell ref="K83:K85"/>
    <mergeCell ref="E86:E88"/>
    <mergeCell ref="F86:F88"/>
    <mergeCell ref="G86:G88"/>
    <mergeCell ref="H86:H88"/>
    <mergeCell ref="I86:I88"/>
    <mergeCell ref="J86:J88"/>
    <mergeCell ref="K86:K88"/>
    <mergeCell ref="E89:E91"/>
    <mergeCell ref="F89:F91"/>
    <mergeCell ref="G89:G91"/>
    <mergeCell ref="H89:H91"/>
    <mergeCell ref="I89:I91"/>
    <mergeCell ref="J89:J91"/>
    <mergeCell ref="K89:K91"/>
    <mergeCell ref="E92:E94"/>
    <mergeCell ref="F92:F94"/>
    <mergeCell ref="G92:G94"/>
    <mergeCell ref="H92:H94"/>
    <mergeCell ref="I92:I94"/>
    <mergeCell ref="J92:J94"/>
    <mergeCell ref="K92:K94"/>
    <mergeCell ref="E95:E97"/>
    <mergeCell ref="F95:F97"/>
    <mergeCell ref="G95:G97"/>
    <mergeCell ref="H95:H97"/>
    <mergeCell ref="I95:I97"/>
    <mergeCell ref="J95:J97"/>
    <mergeCell ref="K95:K97"/>
    <mergeCell ref="E98:E100"/>
    <mergeCell ref="F98:F100"/>
    <mergeCell ref="G98:G100"/>
    <mergeCell ref="H98:H100"/>
    <mergeCell ref="I98:I100"/>
    <mergeCell ref="J98:J100"/>
    <mergeCell ref="K98:K100"/>
    <mergeCell ref="E101:E103"/>
    <mergeCell ref="F101:F103"/>
    <mergeCell ref="G101:G103"/>
    <mergeCell ref="H101:H103"/>
    <mergeCell ref="I101:I103"/>
    <mergeCell ref="J101:J103"/>
    <mergeCell ref="K101:K103"/>
    <mergeCell ref="E104:E106"/>
    <mergeCell ref="F104:F106"/>
    <mergeCell ref="G104:G106"/>
    <mergeCell ref="H104:H106"/>
    <mergeCell ref="I104:I106"/>
    <mergeCell ref="J104:J106"/>
    <mergeCell ref="K104:K106"/>
    <mergeCell ref="E107:E109"/>
    <mergeCell ref="F107:F109"/>
    <mergeCell ref="G107:G109"/>
    <mergeCell ref="H107:H109"/>
    <mergeCell ref="I107:I109"/>
    <mergeCell ref="J107:J109"/>
    <mergeCell ref="K107:K109"/>
    <mergeCell ref="E110:E112"/>
    <mergeCell ref="F110:F112"/>
    <mergeCell ref="G110:G112"/>
    <mergeCell ref="H110:H112"/>
    <mergeCell ref="I110:I112"/>
    <mergeCell ref="J110:J112"/>
    <mergeCell ref="K110:K112"/>
    <mergeCell ref="E113:E115"/>
    <mergeCell ref="F113:F115"/>
    <mergeCell ref="G113:G115"/>
    <mergeCell ref="H113:H115"/>
    <mergeCell ref="I113:I115"/>
    <mergeCell ref="J113:J115"/>
    <mergeCell ref="K113:K115"/>
    <mergeCell ref="E116:E118"/>
    <mergeCell ref="F116:F118"/>
    <mergeCell ref="G116:G118"/>
    <mergeCell ref="H116:H118"/>
    <mergeCell ref="I116:I118"/>
    <mergeCell ref="J116:J118"/>
    <mergeCell ref="K116:K118"/>
    <mergeCell ref="E119:E121"/>
    <mergeCell ref="F119:F121"/>
    <mergeCell ref="G119:G121"/>
    <mergeCell ref="H119:H121"/>
    <mergeCell ref="I119:I121"/>
    <mergeCell ref="J119:J121"/>
    <mergeCell ref="K119:K121"/>
    <mergeCell ref="E122:E124"/>
    <mergeCell ref="F122:F124"/>
    <mergeCell ref="G122:G124"/>
    <mergeCell ref="H122:H124"/>
    <mergeCell ref="I122:I124"/>
    <mergeCell ref="J122:J124"/>
    <mergeCell ref="K122:K124"/>
    <mergeCell ref="E125:E127"/>
    <mergeCell ref="F125:F127"/>
    <mergeCell ref="G125:G127"/>
    <mergeCell ref="H125:H127"/>
    <mergeCell ref="I125:I127"/>
    <mergeCell ref="J125:J127"/>
    <mergeCell ref="K125:K127"/>
    <mergeCell ref="K128:K130"/>
    <mergeCell ref="L128:L130"/>
    <mergeCell ref="A128:A130"/>
    <mergeCell ref="B128:B130"/>
    <mergeCell ref="C128:C130"/>
    <mergeCell ref="E128:E130"/>
    <mergeCell ref="F128:F130"/>
    <mergeCell ref="G128:G130"/>
    <mergeCell ref="H128:H130"/>
    <mergeCell ref="I128:I130"/>
    <mergeCell ref="J128:J130"/>
    <mergeCell ref="K131:K133"/>
    <mergeCell ref="L131:L133"/>
    <mergeCell ref="A131:A133"/>
    <mergeCell ref="B131:B133"/>
    <mergeCell ref="C131:C133"/>
    <mergeCell ref="E131:E133"/>
    <mergeCell ref="F131:F133"/>
    <mergeCell ref="G131:G133"/>
    <mergeCell ref="H131:H133"/>
    <mergeCell ref="I131:I133"/>
    <mergeCell ref="J131:J133"/>
    <mergeCell ref="K57:K59"/>
    <mergeCell ref="L57:L59"/>
    <mergeCell ref="A57:A59"/>
    <mergeCell ref="B57:B59"/>
    <mergeCell ref="C57:C59"/>
    <mergeCell ref="E57:E59"/>
    <mergeCell ref="F57:F59"/>
    <mergeCell ref="G57:G59"/>
    <mergeCell ref="H57:H59"/>
    <mergeCell ref="I57:I59"/>
    <mergeCell ref="J57:J59"/>
  </mergeCells>
  <pageMargins left="0.23622047244094488" right="0.23622047244094488" top="0.74803149606299213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8" sqref="B8"/>
    </sheetView>
  </sheetViews>
  <sheetFormatPr defaultRowHeight="15" x14ac:dyDescent="0.25"/>
  <cols>
    <col min="2" max="2" width="12.7109375" bestFit="1" customWidth="1"/>
    <col min="3" max="3" width="15.140625" customWidth="1"/>
    <col min="4" max="4" width="11.42578125" customWidth="1"/>
    <col min="5" max="5" width="14.5703125" customWidth="1"/>
    <col min="6" max="6" width="12.7109375" bestFit="1" customWidth="1"/>
    <col min="7" max="7" width="10.42578125" bestFit="1" customWidth="1"/>
  </cols>
  <sheetData>
    <row r="1" spans="1:7" ht="18.75" x14ac:dyDescent="0.3">
      <c r="A1" s="227" t="s">
        <v>77</v>
      </c>
      <c r="B1" s="227"/>
      <c r="C1" s="227"/>
      <c r="D1" s="227"/>
      <c r="E1" s="227"/>
      <c r="F1" s="227"/>
      <c r="G1" s="227"/>
    </row>
    <row r="2" spans="1:7" ht="18.75" x14ac:dyDescent="0.3">
      <c r="A2" s="76"/>
      <c r="B2" s="76"/>
      <c r="C2" s="76"/>
      <c r="D2" s="76"/>
      <c r="E2" s="76"/>
      <c r="F2" s="76"/>
      <c r="G2" s="76"/>
    </row>
    <row r="3" spans="1:7" ht="18.75" x14ac:dyDescent="0.3">
      <c r="A3" s="228" t="s">
        <v>78</v>
      </c>
      <c r="B3" s="228"/>
      <c r="C3" s="228"/>
      <c r="D3" s="228"/>
      <c r="E3" s="228"/>
      <c r="F3" s="228"/>
      <c r="G3" s="228"/>
    </row>
    <row r="4" spans="1:7" ht="19.5" thickBot="1" x14ac:dyDescent="0.35">
      <c r="A4" s="77"/>
      <c r="B4" s="77"/>
      <c r="C4" s="77"/>
      <c r="D4" s="77"/>
      <c r="E4" s="77"/>
      <c r="F4" s="77"/>
      <c r="G4" s="77"/>
    </row>
    <row r="5" spans="1:7" ht="28.5" customHeight="1" thickBot="1" x14ac:dyDescent="0.3">
      <c r="A5" s="234" t="s">
        <v>82</v>
      </c>
      <c r="B5" s="229" t="s">
        <v>79</v>
      </c>
      <c r="C5" s="230"/>
      <c r="D5" s="231" t="s">
        <v>80</v>
      </c>
      <c r="E5" s="231"/>
      <c r="F5" s="232" t="s">
        <v>81</v>
      </c>
      <c r="G5" s="233"/>
    </row>
    <row r="6" spans="1:7" s="5" customFormat="1" x14ac:dyDescent="0.25">
      <c r="A6" s="235"/>
      <c r="B6" s="72" t="s">
        <v>75</v>
      </c>
      <c r="C6" s="73" t="s">
        <v>4</v>
      </c>
      <c r="D6" s="74" t="s">
        <v>75</v>
      </c>
      <c r="E6" s="75" t="s">
        <v>4</v>
      </c>
      <c r="F6" s="72" t="s">
        <v>75</v>
      </c>
      <c r="G6" s="73" t="s">
        <v>4</v>
      </c>
    </row>
    <row r="7" spans="1:7" x14ac:dyDescent="0.25">
      <c r="A7" s="58" t="s">
        <v>13</v>
      </c>
      <c r="B7" s="60">
        <f>'Закон '!C11</f>
        <v>0</v>
      </c>
      <c r="C7" s="57">
        <f>'Закон '!E11</f>
        <v>0</v>
      </c>
      <c r="D7" s="59">
        <f>мимо!E11</f>
        <v>335974997</v>
      </c>
      <c r="E7" s="61">
        <f>мимо!F11</f>
        <v>3570000</v>
      </c>
      <c r="F7" s="60">
        <f>B7+D7</f>
        <v>335974997</v>
      </c>
      <c r="G7" s="57">
        <f>C7+E7</f>
        <v>3570000</v>
      </c>
    </row>
    <row r="8" spans="1:7" ht="15.75" thickBot="1" x14ac:dyDescent="0.3">
      <c r="A8" s="62" t="s">
        <v>16</v>
      </c>
      <c r="B8" s="63">
        <f>'Закон '!D13</f>
        <v>1250000</v>
      </c>
      <c r="C8" s="64">
        <f>'Закон '!E13</f>
        <v>1500000</v>
      </c>
      <c r="D8" s="65">
        <f>мимо!E61</f>
        <v>5346659</v>
      </c>
      <c r="E8" s="66">
        <f>мимо!F61</f>
        <v>6416000</v>
      </c>
      <c r="F8" s="63">
        <f>B8+D8</f>
        <v>6596659</v>
      </c>
      <c r="G8" s="64">
        <f>C8+E8</f>
        <v>7916000</v>
      </c>
    </row>
    <row r="9" spans="1:7" ht="15.75" thickBot="1" x14ac:dyDescent="0.3">
      <c r="A9" s="67" t="s">
        <v>76</v>
      </c>
      <c r="B9" s="68">
        <f t="shared" ref="B9:G9" si="0">SUM(B7:B8)</f>
        <v>1250000</v>
      </c>
      <c r="C9" s="69">
        <f t="shared" si="0"/>
        <v>1500000</v>
      </c>
      <c r="D9" s="70">
        <f t="shared" si="0"/>
        <v>341321656</v>
      </c>
      <c r="E9" s="71">
        <f t="shared" si="0"/>
        <v>9986000</v>
      </c>
      <c r="F9" s="68">
        <f t="shared" si="0"/>
        <v>342571656</v>
      </c>
      <c r="G9" s="69">
        <f t="shared" si="0"/>
        <v>11486000</v>
      </c>
    </row>
  </sheetData>
  <mergeCells count="6">
    <mergeCell ref="A1:G1"/>
    <mergeCell ref="A3:G3"/>
    <mergeCell ref="B5:C5"/>
    <mergeCell ref="D5:E5"/>
    <mergeCell ref="F5:G5"/>
    <mergeCell ref="A5:A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"/>
  <sheetViews>
    <sheetView view="pageBreakPreview" topLeftCell="A28" zoomScale="60" zoomScaleNormal="100" workbookViewId="0">
      <selection activeCell="I15" sqref="I15"/>
    </sheetView>
  </sheetViews>
  <sheetFormatPr defaultRowHeight="23.25" x14ac:dyDescent="0.25"/>
  <cols>
    <col min="1" max="1" width="4" style="3" bestFit="1" customWidth="1"/>
    <col min="2" max="2" width="4" style="98" bestFit="1" customWidth="1"/>
    <col min="3" max="3" width="4" style="98" customWidth="1"/>
    <col min="4" max="4" width="11" style="99" customWidth="1"/>
    <col min="5" max="5" width="10" style="100" customWidth="1"/>
    <col min="6" max="6" width="0.28515625" style="3" customWidth="1"/>
    <col min="7" max="7" width="8.85546875" customWidth="1"/>
    <col min="8" max="8" width="9.140625" hidden="1" customWidth="1"/>
    <col min="9" max="9" width="31.5703125" style="95" customWidth="1"/>
    <col min="10" max="10" width="15.140625" style="92" customWidth="1"/>
    <col min="11" max="11" width="10.85546875" style="92" hidden="1" customWidth="1"/>
    <col min="12" max="12" width="10.42578125" style="92" bestFit="1" customWidth="1"/>
    <col min="13" max="13" width="11.85546875" style="14" customWidth="1"/>
    <col min="14" max="14" width="15.7109375" style="14" hidden="1" customWidth="1"/>
    <col min="15" max="15" width="11" style="83" customWidth="1"/>
    <col min="16" max="16" width="11.42578125" style="83" customWidth="1"/>
    <col min="17" max="17" width="12.85546875" style="83" customWidth="1"/>
    <col min="18" max="18" width="25.85546875" style="112" customWidth="1"/>
    <col min="19" max="19" width="26" style="2" customWidth="1"/>
  </cols>
  <sheetData>
    <row r="2" spans="1:19" ht="23.25" customHeight="1" x14ac:dyDescent="0.35">
      <c r="A2" s="238" t="s">
        <v>87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" t="s">
        <v>127</v>
      </c>
    </row>
    <row r="4" spans="1:19" s="82" customFormat="1" ht="60" customHeight="1" x14ac:dyDescent="0.25">
      <c r="A4" s="84"/>
      <c r="B4" s="103"/>
      <c r="C4" s="103"/>
      <c r="D4" s="104" t="s">
        <v>93</v>
      </c>
      <c r="E4" s="101" t="s">
        <v>94</v>
      </c>
      <c r="F4" s="84" t="s">
        <v>86</v>
      </c>
      <c r="G4" s="84" t="s">
        <v>85</v>
      </c>
      <c r="H4" s="84"/>
      <c r="I4" s="85" t="s">
        <v>84</v>
      </c>
      <c r="J4" s="86" t="str">
        <f>'Закон '!C7</f>
        <v>Процењена  вредност без ПДВ-а (укупна по годинама)</v>
      </c>
      <c r="K4" s="86" t="str">
        <f>'Закон '!D8</f>
        <v>без ПДВ-а</v>
      </c>
      <c r="L4" s="86" t="str">
        <f>'Закон '!E8</f>
        <v>са ПДВ-ом</v>
      </c>
      <c r="M4" s="86" t="str">
        <f>'Закон '!F8</f>
        <v>Конто/Позиција</v>
      </c>
      <c r="N4" s="86"/>
      <c r="O4" s="84" t="str">
        <f>'Закон '!H8</f>
        <v>покретања поступка</v>
      </c>
      <c r="P4" s="84" t="str">
        <f>'Закон '!I8</f>
        <v>закључења уговора</v>
      </c>
      <c r="Q4" s="84" t="str">
        <f>'Закон '!J8</f>
        <v>извршења уговора</v>
      </c>
      <c r="R4" s="109" t="s">
        <v>88</v>
      </c>
      <c r="S4" s="103" t="s">
        <v>122</v>
      </c>
    </row>
    <row r="5" spans="1:19" s="82" customFormat="1" ht="29.25" customHeight="1" x14ac:dyDescent="0.25">
      <c r="A5" s="84">
        <v>1</v>
      </c>
      <c r="B5" s="103">
        <v>1</v>
      </c>
      <c r="C5" s="103">
        <v>1</v>
      </c>
      <c r="D5" s="105" t="s">
        <v>90</v>
      </c>
      <c r="E5" s="101"/>
      <c r="F5" s="84">
        <v>1</v>
      </c>
      <c r="G5" s="87" t="e">
        <f>'Закон '!#REF!</f>
        <v>#REF!</v>
      </c>
      <c r="H5" s="87"/>
      <c r="I5" s="93" t="e">
        <f>'Закон '!#REF!</f>
        <v>#REF!</v>
      </c>
      <c r="J5" s="90" t="e">
        <f>'Закон '!#REF!</f>
        <v>#REF!</v>
      </c>
      <c r="K5" s="90" t="e">
        <f>'Закон '!#REF!</f>
        <v>#REF!</v>
      </c>
      <c r="L5" s="90" t="e">
        <f>'Закон '!#REF!</f>
        <v>#REF!</v>
      </c>
      <c r="M5" s="86" t="e">
        <f>'Закон '!#REF!</f>
        <v>#REF!</v>
      </c>
      <c r="N5" s="86"/>
      <c r="O5" s="86" t="e">
        <f>'Закон '!#REF!</f>
        <v>#REF!</v>
      </c>
      <c r="P5" s="86" t="e">
        <f>'Закон '!#REF!</f>
        <v>#REF!</v>
      </c>
      <c r="Q5" s="86" t="e">
        <f>'Закон '!#REF!</f>
        <v>#REF!</v>
      </c>
      <c r="R5" s="110"/>
      <c r="S5" s="103"/>
    </row>
    <row r="6" spans="1:19" ht="30" x14ac:dyDescent="0.25">
      <c r="A6" s="84">
        <v>2</v>
      </c>
      <c r="B6" s="96">
        <v>2</v>
      </c>
      <c r="C6" s="108">
        <v>2</v>
      </c>
      <c r="D6" s="105" t="s">
        <v>89</v>
      </c>
      <c r="E6" s="101">
        <v>207</v>
      </c>
      <c r="F6" s="84">
        <v>2</v>
      </c>
      <c r="G6" s="88" t="str">
        <f>'Закон '!A14</f>
        <v>1.2.1</v>
      </c>
      <c r="H6" s="88"/>
      <c r="I6" s="93" t="str">
        <f>'Закон '!B14</f>
        <v>Услуге чишћења објекта</v>
      </c>
      <c r="J6" s="91">
        <f>'Закон '!C14</f>
        <v>1250000</v>
      </c>
      <c r="K6" s="91">
        <f>'Закон '!D14</f>
        <v>1250000</v>
      </c>
      <c r="L6" s="91">
        <f>'Закон '!E14</f>
        <v>1500000</v>
      </c>
      <c r="M6" s="97">
        <f>'Закон '!F14</f>
        <v>421325</v>
      </c>
      <c r="N6" s="97"/>
      <c r="O6" s="84" t="str">
        <f>'Закон '!H14</f>
        <v>10                2024</v>
      </c>
      <c r="P6" s="84" t="str">
        <f>'Закон '!I14</f>
        <v>11             2024</v>
      </c>
      <c r="Q6" s="84" t="str">
        <f>'Закон '!J14</f>
        <v>12                  2024</v>
      </c>
      <c r="R6" s="109" t="s">
        <v>123</v>
      </c>
      <c r="S6" s="103" t="s">
        <v>124</v>
      </c>
    </row>
    <row r="7" spans="1:19" ht="15" x14ac:dyDescent="0.25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103"/>
    </row>
    <row r="8" spans="1:19" s="82" customFormat="1" ht="30" x14ac:dyDescent="0.25">
      <c r="A8" s="84">
        <v>3</v>
      </c>
      <c r="B8" s="103">
        <v>1</v>
      </c>
      <c r="C8" s="103">
        <v>1</v>
      </c>
      <c r="D8" s="105" t="s">
        <v>89</v>
      </c>
      <c r="E8" s="101">
        <v>270</v>
      </c>
      <c r="F8" s="84">
        <v>3</v>
      </c>
      <c r="G8" s="87" t="str">
        <f>мимо!A12</f>
        <v>2.1.1</v>
      </c>
      <c r="H8" s="87"/>
      <c r="I8" s="93" t="str">
        <f>мимо!C12</f>
        <v>Огревно буково дрво прве класе</v>
      </c>
      <c r="J8" s="90">
        <f>мимо!D12</f>
        <v>925000</v>
      </c>
      <c r="K8" s="90">
        <f>мимо!E12</f>
        <v>925000</v>
      </c>
      <c r="L8" s="90">
        <f>мимо!F12</f>
        <v>1110000</v>
      </c>
      <c r="M8" s="86">
        <f>мимо!G12</f>
        <v>421223</v>
      </c>
      <c r="N8" s="86"/>
      <c r="O8" s="84" t="str">
        <f>мимо!I12</f>
        <v>2                   2024</v>
      </c>
      <c r="P8" s="84" t="str">
        <f>мимо!J12</f>
        <v>2                     2024</v>
      </c>
      <c r="Q8" s="84" t="str">
        <f>мимо!K12</f>
        <v>2                 2025</v>
      </c>
      <c r="R8" s="109" t="s">
        <v>117</v>
      </c>
      <c r="S8" s="103" t="s">
        <v>118</v>
      </c>
    </row>
    <row r="9" spans="1:19" s="82" customFormat="1" ht="30" x14ac:dyDescent="0.25">
      <c r="A9" s="84">
        <v>4</v>
      </c>
      <c r="B9" s="103">
        <v>2</v>
      </c>
      <c r="C9" s="103">
        <v>2</v>
      </c>
      <c r="D9" s="105" t="s">
        <v>90</v>
      </c>
      <c r="E9" s="101"/>
      <c r="F9" s="84">
        <v>4</v>
      </c>
      <c r="G9" s="87" t="str">
        <f>мимо!A15</f>
        <v>2.1.2</v>
      </c>
      <c r="H9" s="87"/>
      <c r="I9" s="94" t="str">
        <f>мимо!C15</f>
        <v>Репрезентација</v>
      </c>
      <c r="J9" s="90">
        <f>мимо!D15</f>
        <v>333333</v>
      </c>
      <c r="K9" s="90">
        <f>мимо!E15</f>
        <v>333333333</v>
      </c>
      <c r="L9" s="90">
        <f>мимо!F15</f>
        <v>400000</v>
      </c>
      <c r="M9" s="86">
        <f>мимо!G15</f>
        <v>423711</v>
      </c>
      <c r="N9" s="86"/>
      <c r="O9" s="84" t="str">
        <f>мимо!I18</f>
        <v>3                   2024</v>
      </c>
      <c r="P9" s="84" t="str">
        <f>мимо!J18</f>
        <v>4                     2024</v>
      </c>
      <c r="Q9" s="84" t="str">
        <f>мимо!K18</f>
        <v>4                     2025</v>
      </c>
      <c r="R9" s="109"/>
      <c r="S9" s="103"/>
    </row>
    <row r="10" spans="1:19" ht="78.75" x14ac:dyDescent="0.25">
      <c r="A10" s="84">
        <v>5</v>
      </c>
      <c r="B10" s="103">
        <v>3</v>
      </c>
      <c r="C10" s="103">
        <v>3</v>
      </c>
      <c r="D10" s="106" t="s">
        <v>92</v>
      </c>
      <c r="E10" s="101">
        <v>226</v>
      </c>
      <c r="F10" s="84">
        <v>5</v>
      </c>
      <c r="G10" s="89" t="str">
        <f>мимо!A18</f>
        <v>2.1.3</v>
      </c>
      <c r="H10" s="89"/>
      <c r="I10" s="93" t="str">
        <f>мимо!C18</f>
        <v>Остали материјали и услуге за текуће поправке и  одржавање зграде</v>
      </c>
      <c r="J10" s="90">
        <f>мимо!D18</f>
        <v>83333</v>
      </c>
      <c r="K10" s="90">
        <f>мимо!E18</f>
        <v>83333</v>
      </c>
      <c r="L10" s="90">
        <f>мимо!F18</f>
        <v>100000</v>
      </c>
      <c r="M10" s="86">
        <f>мимо!G18</f>
        <v>425119</v>
      </c>
      <c r="N10" s="85" t="str">
        <f>мимо!H18</f>
        <v>Члан 27 став 1 ЗЈН (Сл.гласник РС бр.91/2019)</v>
      </c>
      <c r="O10" s="85" t="str">
        <f>мимо!I18</f>
        <v>3                   2024</v>
      </c>
      <c r="P10" s="85" t="str">
        <f>мимо!J18</f>
        <v>4                     2024</v>
      </c>
      <c r="Q10" s="85" t="str">
        <f>мимо!K18</f>
        <v>4                     2025</v>
      </c>
      <c r="R10" s="107" t="s">
        <v>125</v>
      </c>
      <c r="S10" s="107" t="s">
        <v>128</v>
      </c>
    </row>
    <row r="11" spans="1:19" ht="30" x14ac:dyDescent="0.25">
      <c r="A11" s="84">
        <v>6</v>
      </c>
      <c r="B11" s="103">
        <v>4</v>
      </c>
      <c r="C11" s="103">
        <v>4</v>
      </c>
      <c r="D11" s="105" t="s">
        <v>89</v>
      </c>
      <c r="E11" s="101">
        <v>166</v>
      </c>
      <c r="F11" s="84">
        <v>6</v>
      </c>
      <c r="G11" s="89" t="str">
        <f>мимо!A21</f>
        <v>2.1.4</v>
      </c>
      <c r="H11" s="89">
        <f>мимо!B21</f>
        <v>426111</v>
      </c>
      <c r="I11" s="94" t="str">
        <f>мимо!C21</f>
        <v>Канцеларијски материјал</v>
      </c>
      <c r="J11" s="91">
        <f>мимо!D21</f>
        <v>666666</v>
      </c>
      <c r="K11" s="91">
        <f>мимо!E21</f>
        <v>666666</v>
      </c>
      <c r="L11" s="91">
        <f>мимо!F21</f>
        <v>800000</v>
      </c>
      <c r="M11" s="97">
        <f>мимо!G21</f>
        <v>426111</v>
      </c>
      <c r="N11" s="89" t="str">
        <f>мимо!H21</f>
        <v>Члан 27 став 1 ЗЈН (Сл.гласник РС бр.91/2019)</v>
      </c>
      <c r="O11" s="87" t="str">
        <f>мимо!I21</f>
        <v>3                   2024</v>
      </c>
      <c r="P11" s="87" t="str">
        <f>мимо!J21</f>
        <v>3                     2024</v>
      </c>
      <c r="Q11" s="87" t="str">
        <f>мимо!K21</f>
        <v>3                   2025</v>
      </c>
      <c r="R11" s="111" t="s">
        <v>113</v>
      </c>
      <c r="S11" s="103" t="s">
        <v>95</v>
      </c>
    </row>
    <row r="12" spans="1:19" ht="22.5" x14ac:dyDescent="0.25">
      <c r="A12" s="84">
        <v>7</v>
      </c>
      <c r="B12" s="103">
        <v>5</v>
      </c>
      <c r="C12" s="103">
        <v>5</v>
      </c>
      <c r="D12" s="105" t="s">
        <v>90</v>
      </c>
      <c r="E12" s="102"/>
      <c r="F12" s="84">
        <v>7</v>
      </c>
      <c r="G12" s="89" t="str">
        <f>мимо!A24</f>
        <v>2.1.5</v>
      </c>
      <c r="H12" s="89">
        <f>мимо!B24</f>
        <v>0</v>
      </c>
      <c r="I12" s="94">
        <f>мимо!C24</f>
        <v>0</v>
      </c>
      <c r="J12" s="91">
        <f>мимо!D24</f>
        <v>0</v>
      </c>
      <c r="K12" s="91">
        <f>мимо!E24</f>
        <v>0</v>
      </c>
      <c r="L12" s="91">
        <f>мимо!F24</f>
        <v>0</v>
      </c>
      <c r="M12" s="97">
        <f>мимо!G24</f>
        <v>0</v>
      </c>
      <c r="N12" s="89" t="str">
        <f>мимо!H24</f>
        <v>Члан 27 став 1 ЗЈН (Сл.гласник РС бр.91/2019)</v>
      </c>
      <c r="O12" s="87">
        <f>мимо!I24</f>
        <v>0</v>
      </c>
      <c r="P12" s="87">
        <f>мимо!J24</f>
        <v>0</v>
      </c>
      <c r="Q12" s="87">
        <f>мимо!K24</f>
        <v>0</v>
      </c>
      <c r="R12" s="111"/>
      <c r="S12" s="103"/>
    </row>
    <row r="13" spans="1:19" ht="30" x14ac:dyDescent="0.25">
      <c r="A13" s="84">
        <v>8</v>
      </c>
      <c r="B13" s="103">
        <v>6</v>
      </c>
      <c r="C13" s="103">
        <v>6</v>
      </c>
      <c r="D13" s="105" t="s">
        <v>90</v>
      </c>
      <c r="E13" s="102"/>
      <c r="F13" s="84">
        <v>8</v>
      </c>
      <c r="G13" s="89" t="str">
        <f>мимо!A27</f>
        <v>2.1.5</v>
      </c>
      <c r="H13" s="89">
        <f>мимо!B27</f>
        <v>426411</v>
      </c>
      <c r="I13" s="94" t="str">
        <f>мимо!C27</f>
        <v xml:space="preserve">Бензин </v>
      </c>
      <c r="J13" s="91">
        <f>мимо!D27</f>
        <v>166666</v>
      </c>
      <c r="K13" s="91">
        <f>мимо!E27</f>
        <v>166666</v>
      </c>
      <c r="L13" s="91">
        <f>мимо!F27</f>
        <v>200000</v>
      </c>
      <c r="M13" s="97">
        <f>мимо!G27</f>
        <v>426411</v>
      </c>
      <c r="N13" s="89" t="str">
        <f>мимо!H27</f>
        <v>Члан 27 став 1 ЗЈН (Сл.гласник РС бр.91/2019)</v>
      </c>
      <c r="O13" s="87" t="str">
        <f>мимо!I27</f>
        <v>6              2024</v>
      </c>
      <c r="P13" s="87" t="str">
        <f>мимо!J27</f>
        <v>6               2024</v>
      </c>
      <c r="Q13" s="87" t="str">
        <f>мимо!K27</f>
        <v>6                 2025</v>
      </c>
      <c r="R13" s="111"/>
      <c r="S13" s="103"/>
    </row>
    <row r="14" spans="1:19" ht="60" x14ac:dyDescent="0.25">
      <c r="A14" s="84">
        <v>9</v>
      </c>
      <c r="B14" s="103">
        <v>7</v>
      </c>
      <c r="C14" s="103">
        <v>7</v>
      </c>
      <c r="D14" s="105" t="s">
        <v>89</v>
      </c>
      <c r="E14" s="101">
        <v>156</v>
      </c>
      <c r="F14" s="84">
        <v>9</v>
      </c>
      <c r="G14" s="89" t="str">
        <f>мимо!A33</f>
        <v>2.1.7</v>
      </c>
      <c r="H14" s="89">
        <f>мимо!B33</f>
        <v>426491</v>
      </c>
      <c r="I14" s="94" t="str">
        <f>мимо!C33</f>
        <v>Остали материјал за превозна средства                                             (пнеуматици за путничка и теренска возила)</v>
      </c>
      <c r="J14" s="91">
        <f>мимо!D33</f>
        <v>50000</v>
      </c>
      <c r="K14" s="91">
        <f>мимо!E33</f>
        <v>50000</v>
      </c>
      <c r="L14" s="91">
        <f>мимо!F33</f>
        <v>60000</v>
      </c>
      <c r="M14" s="97">
        <f>мимо!G33</f>
        <v>426491</v>
      </c>
      <c r="N14" s="89" t="str">
        <f>мимо!H33</f>
        <v>Члан 27 став 1 ЗЈН (Сл.гласник РС бр.91/2019)</v>
      </c>
      <c r="O14" s="87" t="str">
        <f>мимо!I33</f>
        <v>4                2024</v>
      </c>
      <c r="P14" s="87" t="str">
        <f>мимо!J33</f>
        <v>4                      2024</v>
      </c>
      <c r="Q14" s="87" t="str">
        <f>мимо!K33</f>
        <v>12         2024</v>
      </c>
      <c r="R14" s="111" t="s">
        <v>112</v>
      </c>
      <c r="S14" s="103" t="s">
        <v>96</v>
      </c>
    </row>
    <row r="15" spans="1:19" ht="22.5" x14ac:dyDescent="0.25">
      <c r="A15" s="84">
        <v>10</v>
      </c>
      <c r="B15" s="103">
        <v>8</v>
      </c>
      <c r="C15" s="103">
        <v>8</v>
      </c>
      <c r="D15" s="105" t="s">
        <v>90</v>
      </c>
      <c r="E15" s="102"/>
      <c r="F15" s="84">
        <v>10</v>
      </c>
      <c r="G15" s="89" t="str">
        <f>мимо!A36</f>
        <v>2.1.8</v>
      </c>
      <c r="H15" s="89">
        <f>мимо!B36</f>
        <v>426791</v>
      </c>
      <c r="I15" s="94" t="str">
        <f>мимо!C36</f>
        <v>Остали медицински материјали</v>
      </c>
      <c r="J15" s="91">
        <f>мимо!D36</f>
        <v>0</v>
      </c>
      <c r="K15" s="91">
        <f>мимо!E36</f>
        <v>0</v>
      </c>
      <c r="L15" s="91">
        <f>мимо!F36</f>
        <v>0</v>
      </c>
      <c r="M15" s="97">
        <f>мимо!G36</f>
        <v>426791</v>
      </c>
      <c r="N15" s="89" t="str">
        <f>мимо!H36</f>
        <v>Члан 27 став 1 ЗЈН (Сл.гласник РС бр.91/2019)</v>
      </c>
      <c r="O15" s="87">
        <f>мимо!I36</f>
        <v>0</v>
      </c>
      <c r="P15" s="87">
        <f>мимо!J36</f>
        <v>0</v>
      </c>
      <c r="Q15" s="87">
        <f>мимо!K36</f>
        <v>0</v>
      </c>
      <c r="R15" s="111"/>
      <c r="S15" s="103"/>
    </row>
    <row r="16" spans="1:19" ht="30" x14ac:dyDescent="0.25">
      <c r="A16" s="84">
        <v>11</v>
      </c>
      <c r="B16" s="103">
        <v>9</v>
      </c>
      <c r="C16" s="103">
        <v>9</v>
      </c>
      <c r="D16" s="105" t="s">
        <v>90</v>
      </c>
      <c r="E16" s="102"/>
      <c r="F16" s="84">
        <v>11</v>
      </c>
      <c r="G16" s="89" t="str">
        <f>мимо!A39</f>
        <v>2.1.9</v>
      </c>
      <c r="H16" s="89">
        <f>мимо!B39</f>
        <v>426811</v>
      </c>
      <c r="I16" s="94" t="str">
        <f>мимо!C39</f>
        <v>Хемијска средства за чишћење</v>
      </c>
      <c r="J16" s="91">
        <f>мимо!D39</f>
        <v>83333</v>
      </c>
      <c r="K16" s="91">
        <f>мимо!E39</f>
        <v>83333</v>
      </c>
      <c r="L16" s="91">
        <f>мимо!F39</f>
        <v>100000</v>
      </c>
      <c r="M16" s="97">
        <f>мимо!G39</f>
        <v>426811</v>
      </c>
      <c r="N16" s="89" t="str">
        <f>мимо!H39</f>
        <v>Члан 27 став 1 ЗЈН (Сл.гласник РС бр.91/2019)</v>
      </c>
      <c r="O16" s="87" t="str">
        <f>мимо!I39</f>
        <v>3               2024</v>
      </c>
      <c r="P16" s="87" t="str">
        <f>мимо!J39</f>
        <v>4                  2024</v>
      </c>
      <c r="Q16" s="87" t="str">
        <f>мимо!K39</f>
        <v>4               2025</v>
      </c>
      <c r="R16" s="111"/>
      <c r="S16" s="103"/>
    </row>
    <row r="17" spans="1:19" ht="22.5" x14ac:dyDescent="0.25">
      <c r="A17" s="84">
        <v>12</v>
      </c>
      <c r="B17" s="103">
        <v>10</v>
      </c>
      <c r="C17" s="103">
        <v>10</v>
      </c>
      <c r="D17" s="105" t="s">
        <v>90</v>
      </c>
      <c r="E17" s="102"/>
      <c r="F17" s="84">
        <v>12</v>
      </c>
      <c r="G17" s="89" t="e">
        <f>мимо!#REF!</f>
        <v>#REF!</v>
      </c>
      <c r="H17" s="89" t="e">
        <f>мимо!#REF!</f>
        <v>#REF!</v>
      </c>
      <c r="I17" s="94" t="e">
        <f>мимо!#REF!</f>
        <v>#REF!</v>
      </c>
      <c r="J17" s="91" t="e">
        <f>мимо!#REF!</f>
        <v>#REF!</v>
      </c>
      <c r="K17" s="91" t="e">
        <f>мимо!#REF!</f>
        <v>#REF!</v>
      </c>
      <c r="L17" s="91" t="e">
        <f>мимо!#REF!</f>
        <v>#REF!</v>
      </c>
      <c r="M17" s="97" t="e">
        <f>мимо!#REF!</f>
        <v>#REF!</v>
      </c>
      <c r="N17" s="89" t="e">
        <f>мимо!#REF!</f>
        <v>#REF!</v>
      </c>
      <c r="O17" s="87" t="e">
        <f>мимо!#REF!</f>
        <v>#REF!</v>
      </c>
      <c r="P17" s="87" t="e">
        <f>мимо!#REF!</f>
        <v>#REF!</v>
      </c>
      <c r="Q17" s="87" t="e">
        <f>мимо!#REF!</f>
        <v>#REF!</v>
      </c>
      <c r="R17" s="111"/>
      <c r="S17" s="103"/>
    </row>
    <row r="18" spans="1:19" ht="30" x14ac:dyDescent="0.25">
      <c r="A18" s="84">
        <v>13</v>
      </c>
      <c r="B18" s="103">
        <v>11</v>
      </c>
      <c r="C18" s="103">
        <v>11</v>
      </c>
      <c r="D18" s="105" t="s">
        <v>90</v>
      </c>
      <c r="E18" s="102"/>
      <c r="F18" s="84">
        <v>13</v>
      </c>
      <c r="G18" s="89" t="str">
        <f>мимо!A42</f>
        <v>2.1.10</v>
      </c>
      <c r="H18" s="89">
        <f>мимо!B42</f>
        <v>512221</v>
      </c>
      <c r="I18" s="94" t="str">
        <f>мимо!C42</f>
        <v>Рачунарска опрема</v>
      </c>
      <c r="J18" s="91">
        <f>мимо!D42</f>
        <v>208333</v>
      </c>
      <c r="K18" s="91">
        <f>мимо!E42</f>
        <v>208333</v>
      </c>
      <c r="L18" s="91">
        <f>мимо!F42</f>
        <v>250000</v>
      </c>
      <c r="M18" s="97">
        <f>мимо!G42</f>
        <v>512221</v>
      </c>
      <c r="N18" s="89" t="str">
        <f>мимо!H42</f>
        <v>Члан 27 став 1 ЗЈН (Сл.гласник РС бр.91/2019)</v>
      </c>
      <c r="O18" s="87" t="str">
        <f>мимо!I42</f>
        <v xml:space="preserve"> 12            2024</v>
      </c>
      <c r="P18" s="87" t="str">
        <f>мимо!J42</f>
        <v>12            2024</v>
      </c>
      <c r="Q18" s="87" t="str">
        <f>мимо!K42</f>
        <v>12              2024</v>
      </c>
      <c r="R18" s="111"/>
      <c r="S18" s="103"/>
    </row>
    <row r="19" spans="1:19" ht="30" x14ac:dyDescent="0.25">
      <c r="A19" s="84">
        <v>14</v>
      </c>
      <c r="B19" s="103">
        <v>12</v>
      </c>
      <c r="C19" s="103">
        <v>12</v>
      </c>
      <c r="D19" s="105" t="s">
        <v>90</v>
      </c>
      <c r="E19" s="102"/>
      <c r="F19" s="84">
        <v>14</v>
      </c>
      <c r="G19" s="89" t="str">
        <f>мимо!A45</f>
        <v>2.1.11</v>
      </c>
      <c r="H19" s="89">
        <f>мимо!B45</f>
        <v>512222</v>
      </c>
      <c r="I19" s="94" t="str">
        <f>мимо!C45</f>
        <v>Штампачи</v>
      </c>
      <c r="J19" s="91">
        <f>мимо!D45</f>
        <v>125000</v>
      </c>
      <c r="K19" s="91">
        <f>мимо!E45</f>
        <v>125000</v>
      </c>
      <c r="L19" s="91">
        <f>мимо!F45</f>
        <v>150000</v>
      </c>
      <c r="M19" s="97">
        <f>мимо!G45</f>
        <v>512222</v>
      </c>
      <c r="N19" s="89" t="str">
        <f>мимо!H45</f>
        <v>Члан 27 став 1 ЗЈН (Сл.гласник РС бр.91/2019)</v>
      </c>
      <c r="O19" s="87" t="str">
        <f>мимо!I45</f>
        <v>3                 2024</v>
      </c>
      <c r="P19" s="87" t="str">
        <f>мимо!J45</f>
        <v>3                  2024</v>
      </c>
      <c r="Q19" s="87" t="str">
        <f>мимо!K45</f>
        <v>12                 2024</v>
      </c>
      <c r="R19" s="111"/>
      <c r="S19" s="103"/>
    </row>
    <row r="20" spans="1:19" ht="30" x14ac:dyDescent="0.25">
      <c r="A20" s="84">
        <v>15</v>
      </c>
      <c r="B20" s="103">
        <v>13</v>
      </c>
      <c r="C20" s="103">
        <v>13</v>
      </c>
      <c r="D20" s="105" t="s">
        <v>90</v>
      </c>
      <c r="E20" s="102"/>
      <c r="F20" s="84">
        <v>15</v>
      </c>
      <c r="G20" s="89" t="str">
        <f>мимо!A48</f>
        <v>2.1.14</v>
      </c>
      <c r="H20" s="89">
        <f>мимо!B48</f>
        <v>512232</v>
      </c>
      <c r="I20" s="94">
        <f>мимо!C48</f>
        <v>0</v>
      </c>
      <c r="J20" s="91">
        <f>мимо!D48</f>
        <v>0</v>
      </c>
      <c r="K20" s="91">
        <f>мимо!E48</f>
        <v>0</v>
      </c>
      <c r="L20" s="91">
        <f>мимо!F48</f>
        <v>0</v>
      </c>
      <c r="M20" s="97">
        <f>мимо!G48</f>
        <v>512232</v>
      </c>
      <c r="N20" s="89" t="str">
        <f>мимо!H48</f>
        <v>Члан 27 став 1 ЗЈН (Сл.гласник РС бр.91/2019)</v>
      </c>
      <c r="O20" s="87" t="str">
        <f>мимо!I48</f>
        <v>2                   2023</v>
      </c>
      <c r="P20" s="87" t="str">
        <f>мимо!J48</f>
        <v>3                      2023</v>
      </c>
      <c r="Q20" s="87" t="str">
        <f>мимо!K48</f>
        <v>4                      2023</v>
      </c>
      <c r="R20" s="111"/>
      <c r="S20" s="103"/>
    </row>
    <row r="21" spans="1:19" ht="30" x14ac:dyDescent="0.25">
      <c r="A21" s="84">
        <v>16</v>
      </c>
      <c r="B21" s="103">
        <v>14</v>
      </c>
      <c r="C21" s="103">
        <v>14</v>
      </c>
      <c r="D21" s="105" t="s">
        <v>90</v>
      </c>
      <c r="E21" s="102"/>
      <c r="F21" s="84">
        <v>16</v>
      </c>
      <c r="G21" s="89" t="str">
        <f>мимо!A51</f>
        <v>2.1.15</v>
      </c>
      <c r="H21" s="89">
        <f>мимо!B51</f>
        <v>512233</v>
      </c>
      <c r="I21" s="94">
        <f>мимо!C51</f>
        <v>0</v>
      </c>
      <c r="J21" s="91">
        <f>мимо!D51</f>
        <v>0</v>
      </c>
      <c r="K21" s="91">
        <f>мимо!E51</f>
        <v>0</v>
      </c>
      <c r="L21" s="91">
        <f>мимо!F51</f>
        <v>0</v>
      </c>
      <c r="M21" s="97">
        <f>мимо!G51</f>
        <v>512233</v>
      </c>
      <c r="N21" s="89" t="str">
        <f>мимо!H51</f>
        <v>Члан 27 став 1 ЗЈН (Сл.гласник РС бр.91/2019)</v>
      </c>
      <c r="O21" s="87" t="str">
        <f>мимо!I51</f>
        <v>2                   2023</v>
      </c>
      <c r="P21" s="87" t="str">
        <f>мимо!J51</f>
        <v>3                      2023</v>
      </c>
      <c r="Q21" s="87" t="str">
        <f>мимо!K51</f>
        <v>4                      2023</v>
      </c>
      <c r="R21" s="111"/>
      <c r="S21" s="103"/>
    </row>
    <row r="22" spans="1:19" ht="30" x14ac:dyDescent="0.25">
      <c r="A22" s="84">
        <v>17</v>
      </c>
      <c r="B22" s="103">
        <v>15</v>
      </c>
      <c r="C22" s="103">
        <v>15</v>
      </c>
      <c r="D22" s="105" t="s">
        <v>90</v>
      </c>
      <c r="E22" s="102"/>
      <c r="F22" s="84">
        <v>17</v>
      </c>
      <c r="G22" s="89" t="str">
        <f>мимо!A54</f>
        <v>2.1.16</v>
      </c>
      <c r="H22" s="89">
        <f>мимо!B54</f>
        <v>512251</v>
      </c>
      <c r="I22" s="94">
        <f>мимо!C54</f>
        <v>0</v>
      </c>
      <c r="J22" s="91">
        <f>мимо!D54</f>
        <v>0</v>
      </c>
      <c r="K22" s="91">
        <f>мимо!E54</f>
        <v>0</v>
      </c>
      <c r="L22" s="91">
        <f>мимо!F54</f>
        <v>0</v>
      </c>
      <c r="M22" s="97">
        <f>мимо!G54</f>
        <v>512251</v>
      </c>
      <c r="N22" s="89" t="str">
        <f>мимо!H54</f>
        <v>Члан 27 став 1 ЗЈН (Сл.гласник РС бр.91/2019)</v>
      </c>
      <c r="O22" s="87" t="str">
        <f>мимо!I54</f>
        <v>4                 2023</v>
      </c>
      <c r="P22" s="87" t="str">
        <f>мимо!J54</f>
        <v>4                     2023</v>
      </c>
      <c r="Q22" s="87" t="str">
        <f>мимо!K54</f>
        <v>5                    2023</v>
      </c>
      <c r="R22" s="111"/>
      <c r="S22" s="103"/>
    </row>
    <row r="23" spans="1:19" ht="15" x14ac:dyDescent="0.25">
      <c r="A23" s="236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103"/>
    </row>
    <row r="24" spans="1:19" ht="30" x14ac:dyDescent="0.25">
      <c r="A24" s="84">
        <v>18</v>
      </c>
      <c r="B24" s="103">
        <v>16</v>
      </c>
      <c r="C24" s="103">
        <v>1</v>
      </c>
      <c r="D24" s="105" t="s">
        <v>90</v>
      </c>
      <c r="E24" s="102">
        <v>148</v>
      </c>
      <c r="F24" s="84">
        <v>18</v>
      </c>
      <c r="G24" s="89" t="str">
        <f>мимо!A62</f>
        <v>2.2.1</v>
      </c>
      <c r="H24" s="89">
        <f>мимо!B62</f>
        <v>421211</v>
      </c>
      <c r="I24" s="94" t="str">
        <f>мимо!C62</f>
        <v>Услуге набавке електричне енергије</v>
      </c>
      <c r="J24" s="91">
        <f>мимо!D62</f>
        <v>508333</v>
      </c>
      <c r="K24" s="91">
        <f>мимо!E62</f>
        <v>508333</v>
      </c>
      <c r="L24" s="91">
        <f>мимо!F62</f>
        <v>610000</v>
      </c>
      <c r="M24" s="97">
        <f>мимо!G62</f>
        <v>421211</v>
      </c>
      <c r="N24" s="89" t="str">
        <f>мимо!H62</f>
        <v>Члан 27 став 1 ЗЈН (Сл.гласник РС бр.91/2019)</v>
      </c>
      <c r="O24" s="87" t="str">
        <f>мимо!I62</f>
        <v>1                   2024</v>
      </c>
      <c r="P24" s="87" t="str">
        <f>мимо!J62</f>
        <v>1                   2024</v>
      </c>
      <c r="Q24" s="87" t="str">
        <f>мимо!K62</f>
        <v>12                     2024</v>
      </c>
      <c r="R24" s="111"/>
      <c r="S24" s="103"/>
    </row>
    <row r="25" spans="1:19" ht="30" x14ac:dyDescent="0.25">
      <c r="A25" s="84">
        <v>19</v>
      </c>
      <c r="B25" s="103">
        <v>17</v>
      </c>
      <c r="C25" s="103">
        <v>2</v>
      </c>
      <c r="D25" s="105" t="s">
        <v>89</v>
      </c>
      <c r="E25" s="101">
        <v>149</v>
      </c>
      <c r="F25" s="84">
        <v>19</v>
      </c>
      <c r="G25" s="89" t="str">
        <f>мимо!A65</f>
        <v>2.2.2</v>
      </c>
      <c r="H25" s="89">
        <f>мимо!B65</f>
        <v>421311</v>
      </c>
      <c r="I25" s="94" t="str">
        <f>мимо!C65</f>
        <v>Услуге водовода и канализације</v>
      </c>
      <c r="J25" s="91">
        <f>мимо!D65</f>
        <v>250000</v>
      </c>
      <c r="K25" s="91">
        <f>мимо!E65</f>
        <v>250000</v>
      </c>
      <c r="L25" s="91">
        <f>мимо!F65</f>
        <v>300000</v>
      </c>
      <c r="M25" s="97">
        <f>мимо!G65</f>
        <v>421311</v>
      </c>
      <c r="N25" s="89" t="str">
        <f>мимо!H65</f>
        <v>Члан 27 став 1 ЗЈН (Сл.гласник РС бр.91/2019)</v>
      </c>
      <c r="O25" s="87" t="str">
        <f>мимо!I65</f>
        <v>1                   2024</v>
      </c>
      <c r="P25" s="87" t="str">
        <f>мимо!J65</f>
        <v>1                   2024</v>
      </c>
      <c r="Q25" s="87" t="str">
        <f>мимо!K65</f>
        <v>12                      2024</v>
      </c>
      <c r="R25" s="111" t="s">
        <v>110</v>
      </c>
      <c r="S25" s="103" t="s">
        <v>97</v>
      </c>
    </row>
    <row r="26" spans="1:19" ht="30" x14ac:dyDescent="0.25">
      <c r="A26" s="84">
        <v>20</v>
      </c>
      <c r="B26" s="103">
        <v>18</v>
      </c>
      <c r="C26" s="103">
        <v>3</v>
      </c>
      <c r="D26" s="105" t="s">
        <v>89</v>
      </c>
      <c r="E26" s="101">
        <v>150</v>
      </c>
      <c r="F26" s="84">
        <v>20</v>
      </c>
      <c r="G26" s="89" t="str">
        <f>мимо!A68</f>
        <v>2.2.3</v>
      </c>
      <c r="H26" s="89">
        <f>мимо!B68</f>
        <v>421324</v>
      </c>
      <c r="I26" s="94" t="str">
        <f>мимо!C68</f>
        <v>Одвоз отпада</v>
      </c>
      <c r="J26" s="91">
        <f>мимо!D68</f>
        <v>125000</v>
      </c>
      <c r="K26" s="91">
        <f>мимо!E68</f>
        <v>125000</v>
      </c>
      <c r="L26" s="91">
        <f>мимо!F68</f>
        <v>150000</v>
      </c>
      <c r="M26" s="97">
        <f>мимо!G68</f>
        <v>421324</v>
      </c>
      <c r="N26" s="89" t="str">
        <f>мимо!H68</f>
        <v>Члан 27 став 1 ЗЈН (Сл.гласник РС бр.91/2019)</v>
      </c>
      <c r="O26" s="87" t="str">
        <f>мимо!I68</f>
        <v>1                   2024</v>
      </c>
      <c r="P26" s="87" t="str">
        <f>мимо!J68</f>
        <v>1                   2024</v>
      </c>
      <c r="Q26" s="87" t="str">
        <f>мимо!K68</f>
        <v>12                      2024</v>
      </c>
      <c r="R26" s="111" t="s">
        <v>111</v>
      </c>
      <c r="S26" s="103" t="s">
        <v>98</v>
      </c>
    </row>
    <row r="27" spans="1:19" ht="30" x14ac:dyDescent="0.25">
      <c r="A27" s="84">
        <v>21</v>
      </c>
      <c r="B27" s="103">
        <v>19</v>
      </c>
      <c r="C27" s="103">
        <v>4</v>
      </c>
      <c r="D27" s="105" t="s">
        <v>90</v>
      </c>
      <c r="E27" s="101"/>
      <c r="F27" s="84">
        <v>21</v>
      </c>
      <c r="G27" s="89" t="str">
        <f>мимо!A71</f>
        <v>2.2.4</v>
      </c>
      <c r="H27" s="89">
        <f>мимо!B71</f>
        <v>421419</v>
      </c>
      <c r="I27" s="94" t="str">
        <f>мимо!C71</f>
        <v>Остале услуге комуникације</v>
      </c>
      <c r="J27" s="91">
        <f>мимо!D71</f>
        <v>83333</v>
      </c>
      <c r="K27" s="91">
        <f>мимо!E71</f>
        <v>83333</v>
      </c>
      <c r="L27" s="91">
        <f>мимо!F71</f>
        <v>100000</v>
      </c>
      <c r="M27" s="97">
        <f>мимо!G71</f>
        <v>421419</v>
      </c>
      <c r="N27" s="89" t="str">
        <f>мимо!H71</f>
        <v>Члан 27 став 1 ЗЈН (Сл.гласник РС бр.91/2019)</v>
      </c>
      <c r="O27" s="87" t="str">
        <f>мимо!I71</f>
        <v>7                   2024</v>
      </c>
      <c r="P27" s="87" t="str">
        <f>мимо!J71</f>
        <v>7                  2024</v>
      </c>
      <c r="Q27" s="87" t="str">
        <f>мимо!K71</f>
        <v>7                    2024</v>
      </c>
      <c r="R27" s="111"/>
      <c r="S27" s="103"/>
    </row>
    <row r="28" spans="1:19" ht="30" x14ac:dyDescent="0.25">
      <c r="A28" s="84">
        <v>22</v>
      </c>
      <c r="B28" s="103">
        <v>20</v>
      </c>
      <c r="C28" s="103">
        <v>5</v>
      </c>
      <c r="D28" s="105" t="s">
        <v>90</v>
      </c>
      <c r="E28" s="102"/>
      <c r="F28" s="84">
        <v>22</v>
      </c>
      <c r="G28" s="89" t="str">
        <f>мимо!A74</f>
        <v>2.2.5</v>
      </c>
      <c r="H28" s="89">
        <f>мимо!B74</f>
        <v>421411</v>
      </c>
      <c r="I28" s="94" t="str">
        <f>мимо!C74</f>
        <v>Телефон, телекс и телефакс</v>
      </c>
      <c r="J28" s="91">
        <f>мимо!D74</f>
        <v>25000</v>
      </c>
      <c r="K28" s="91">
        <f>мимо!E74</f>
        <v>25000</v>
      </c>
      <c r="L28" s="91">
        <f>мимо!F74</f>
        <v>30000</v>
      </c>
      <c r="M28" s="97">
        <f>мимо!G74</f>
        <v>421411</v>
      </c>
      <c r="N28" s="89" t="str">
        <f>мимо!H74</f>
        <v>Члан 27 став 1 ЗЈН (Сл.гласник РС бр.91/2019)</v>
      </c>
      <c r="O28" s="87" t="str">
        <f>мимо!I74</f>
        <v>1                   2024</v>
      </c>
      <c r="P28" s="87" t="str">
        <f>мимо!J74</f>
        <v>1                   2024</v>
      </c>
      <c r="Q28" s="87" t="str">
        <f>мимо!K74</f>
        <v>12                      2024</v>
      </c>
      <c r="R28" s="111"/>
      <c r="S28" s="103"/>
    </row>
    <row r="29" spans="1:19" ht="30" x14ac:dyDescent="0.25">
      <c r="A29" s="84">
        <v>23</v>
      </c>
      <c r="B29" s="103">
        <v>21</v>
      </c>
      <c r="C29" s="103">
        <v>6</v>
      </c>
      <c r="D29" s="105" t="s">
        <v>89</v>
      </c>
      <c r="E29" s="101">
        <v>290</v>
      </c>
      <c r="F29" s="84">
        <v>23</v>
      </c>
      <c r="G29" s="89" t="str">
        <f>мимо!A77</f>
        <v>2.2.6</v>
      </c>
      <c r="H29" s="89">
        <f>мимо!B77</f>
        <v>421414</v>
      </c>
      <c r="I29" s="94" t="str">
        <f>мимо!C77</f>
        <v>Услуге мобилне телефоније</v>
      </c>
      <c r="J29" s="91">
        <f>мимо!D77</f>
        <v>191666</v>
      </c>
      <c r="K29" s="91">
        <f>мимо!E77</f>
        <v>191666</v>
      </c>
      <c r="L29" s="91">
        <f>мимо!F77</f>
        <v>230000</v>
      </c>
      <c r="M29" s="97">
        <f>мимо!G77</f>
        <v>421414</v>
      </c>
      <c r="N29" s="89" t="str">
        <f>мимо!H77</f>
        <v>Члан 27 став 1 ЗЈН (Сл.гласник РС бр.91/2019)</v>
      </c>
      <c r="O29" s="87" t="str">
        <f>мимо!I77</f>
        <v>1                   2024</v>
      </c>
      <c r="P29" s="87" t="str">
        <f>мимо!J77</f>
        <v>1                   2024</v>
      </c>
      <c r="Q29" s="87" t="str">
        <f>мимо!K77</f>
        <v>12                      2024</v>
      </c>
      <c r="R29" s="111" t="s">
        <v>111</v>
      </c>
      <c r="S29" s="103" t="s">
        <v>99</v>
      </c>
    </row>
    <row r="30" spans="1:19" ht="30" x14ac:dyDescent="0.25">
      <c r="A30" s="84">
        <v>24</v>
      </c>
      <c r="B30" s="103">
        <v>22</v>
      </c>
      <c r="C30" s="103">
        <v>7</v>
      </c>
      <c r="D30" s="105" t="s">
        <v>89</v>
      </c>
      <c r="E30" s="101">
        <v>151</v>
      </c>
      <c r="F30" s="84">
        <v>24</v>
      </c>
      <c r="G30" s="89" t="str">
        <f>мимо!A80</f>
        <v>2.2.7</v>
      </c>
      <c r="H30" s="89">
        <f>мимо!B80</f>
        <v>421421</v>
      </c>
      <c r="I30" s="94" t="str">
        <f>мимо!C80</f>
        <v>Поштанске услуге</v>
      </c>
      <c r="J30" s="91">
        <f>мимо!D80</f>
        <v>941666</v>
      </c>
      <c r="K30" s="91">
        <f>мимо!E80</f>
        <v>941666</v>
      </c>
      <c r="L30" s="91">
        <f>мимо!F80</f>
        <v>1130000</v>
      </c>
      <c r="M30" s="97">
        <f>мимо!G80</f>
        <v>421421</v>
      </c>
      <c r="N30" s="89" t="str">
        <f>мимо!H80</f>
        <v>Члан 27 став 1 ЗЈН (Сл.гласник РС бр.91/2019)</v>
      </c>
      <c r="O30" s="87" t="str">
        <f>мимо!I80</f>
        <v>1                   2024</v>
      </c>
      <c r="P30" s="87" t="str">
        <f>мимо!J80</f>
        <v>1                   2024</v>
      </c>
      <c r="Q30" s="87" t="str">
        <f>мимо!K80</f>
        <v>12                      2024</v>
      </c>
      <c r="R30" s="111" t="s">
        <v>111</v>
      </c>
      <c r="S30" s="103" t="s">
        <v>100</v>
      </c>
    </row>
    <row r="31" spans="1:19" ht="30" x14ac:dyDescent="0.25">
      <c r="A31" s="84">
        <v>25</v>
      </c>
      <c r="B31" s="103">
        <v>23</v>
      </c>
      <c r="C31" s="103">
        <v>8</v>
      </c>
      <c r="D31" s="105" t="s">
        <v>90</v>
      </c>
      <c r="E31" s="102"/>
      <c r="F31" s="84">
        <v>25</v>
      </c>
      <c r="G31" s="89" t="str">
        <f>мимо!A83</f>
        <v>2.2.8</v>
      </c>
      <c r="H31" s="89">
        <f>мимо!B83</f>
        <v>421511</v>
      </c>
      <c r="I31" s="94" t="str">
        <f>мимо!C83</f>
        <v>Осигурање зграде</v>
      </c>
      <c r="J31" s="91">
        <f>мимо!D83</f>
        <v>100000</v>
      </c>
      <c r="K31" s="91">
        <f>мимо!E83</f>
        <v>100000</v>
      </c>
      <c r="L31" s="91">
        <f>мимо!F83</f>
        <v>120000</v>
      </c>
      <c r="M31" s="97">
        <f>мимо!G83</f>
        <v>421511</v>
      </c>
      <c r="N31" s="89" t="str">
        <f>мимо!H83</f>
        <v>Члан 27 став 1 ЗЈН (Сл.гласник РС бр.91/2019)</v>
      </c>
      <c r="O31" s="87" t="str">
        <f>мимо!I83</f>
        <v>6                                       2024</v>
      </c>
      <c r="P31" s="87" t="str">
        <f>мимо!J83</f>
        <v>6                                    2024</v>
      </c>
      <c r="Q31" s="87" t="str">
        <f>мимо!K83</f>
        <v>6                              2025</v>
      </c>
      <c r="R31" s="111"/>
      <c r="S31" s="103"/>
    </row>
    <row r="32" spans="1:19" ht="30" x14ac:dyDescent="0.25">
      <c r="A32" s="84">
        <v>26</v>
      </c>
      <c r="B32" s="103">
        <v>24</v>
      </c>
      <c r="C32" s="103">
        <v>9</v>
      </c>
      <c r="D32" s="105" t="s">
        <v>89</v>
      </c>
      <c r="E32" s="101"/>
      <c r="F32" s="84">
        <v>26</v>
      </c>
      <c r="G32" s="89" t="str">
        <f>мимо!A86</f>
        <v>2.2.9</v>
      </c>
      <c r="H32" s="89">
        <f>мимо!B86</f>
        <v>421512</v>
      </c>
      <c r="I32" s="94" t="str">
        <f>мимо!C86</f>
        <v>Осигурање возила</v>
      </c>
      <c r="J32" s="91">
        <f>мимо!D86</f>
        <v>66666</v>
      </c>
      <c r="K32" s="91">
        <f>мимо!E86</f>
        <v>66666</v>
      </c>
      <c r="L32" s="91">
        <f>мимо!F86</f>
        <v>80000</v>
      </c>
      <c r="M32" s="97">
        <f>мимо!G86</f>
        <v>421512</v>
      </c>
      <c r="N32" s="89" t="str">
        <f>мимо!H86</f>
        <v>Члан 27 став 1 ЗЈН (Сл.гласник РС бр.91/2019)</v>
      </c>
      <c r="O32" s="87" t="str">
        <f>мимо!I86</f>
        <v>2                  2024</v>
      </c>
      <c r="P32" s="87" t="str">
        <f>мимо!J86</f>
        <v>2                  2024</v>
      </c>
      <c r="Q32" s="87" t="str">
        <f>мимо!K86</f>
        <v>2                    2025</v>
      </c>
      <c r="R32" s="111"/>
      <c r="S32" s="103"/>
    </row>
    <row r="33" spans="1:19" ht="30" x14ac:dyDescent="0.25">
      <c r="A33" s="84">
        <v>27</v>
      </c>
      <c r="B33" s="103">
        <v>25</v>
      </c>
      <c r="C33" s="103">
        <v>10</v>
      </c>
      <c r="D33" s="105" t="s">
        <v>89</v>
      </c>
      <c r="E33" s="101">
        <v>256</v>
      </c>
      <c r="F33" s="84">
        <v>27</v>
      </c>
      <c r="G33" s="89" t="str">
        <f>мимо!A89</f>
        <v>2.2.10</v>
      </c>
      <c r="H33" s="89">
        <f>мимо!B89</f>
        <v>421521</v>
      </c>
      <c r="I33" s="94" t="str">
        <f>мимо!C89</f>
        <v>Осигурање запослених</v>
      </c>
      <c r="J33" s="91">
        <f>мимо!D89</f>
        <v>50000</v>
      </c>
      <c r="K33" s="91">
        <f>мимо!E89</f>
        <v>50000</v>
      </c>
      <c r="L33" s="91">
        <f>мимо!F89</f>
        <v>60000</v>
      </c>
      <c r="M33" s="97">
        <f>мимо!G89</f>
        <v>421521</v>
      </c>
      <c r="N33" s="89" t="str">
        <f>мимо!H89</f>
        <v>Члан 27 став 1 ЗЈН (Сл.гласник РС бр.91/2019)</v>
      </c>
      <c r="O33" s="87" t="str">
        <f>мимо!I89</f>
        <v>3                   2024</v>
      </c>
      <c r="P33" s="87" t="str">
        <f>мимо!J89</f>
        <v>3                   2024</v>
      </c>
      <c r="Q33" s="87" t="str">
        <f>мимо!K89</f>
        <v>3                     2025</v>
      </c>
      <c r="R33" s="111" t="s">
        <v>116</v>
      </c>
      <c r="S33" s="103" t="s">
        <v>109</v>
      </c>
    </row>
    <row r="34" spans="1:19" ht="30" x14ac:dyDescent="0.25">
      <c r="A34" s="84">
        <v>28</v>
      </c>
      <c r="B34" s="103">
        <v>26</v>
      </c>
      <c r="C34" s="103">
        <v>11</v>
      </c>
      <c r="D34" s="105" t="s">
        <v>90</v>
      </c>
      <c r="E34" s="102"/>
      <c r="F34" s="84">
        <v>28</v>
      </c>
      <c r="G34" s="89" t="str">
        <f>мимо!A92</f>
        <v>2.2.11</v>
      </c>
      <c r="H34" s="89">
        <f>мимо!B92</f>
        <v>423211</v>
      </c>
      <c r="I34" s="94">
        <f>мимо!C92</f>
        <v>0</v>
      </c>
      <c r="J34" s="91">
        <f>мимо!D92</f>
        <v>33333</v>
      </c>
      <c r="K34" s="91">
        <f>мимо!E92</f>
        <v>33333</v>
      </c>
      <c r="L34" s="91">
        <f>мимо!F92</f>
        <v>40000</v>
      </c>
      <c r="M34" s="97">
        <f>мимо!G92</f>
        <v>423211</v>
      </c>
      <c r="N34" s="89" t="str">
        <f>мимо!H92</f>
        <v>Члан 27 став 1 ЗЈН (Сл.гласник РС бр.91/2019)</v>
      </c>
      <c r="O34" s="87" t="str">
        <f>мимо!I92</f>
        <v>1                   2023</v>
      </c>
      <c r="P34" s="87" t="str">
        <f>мимо!J92</f>
        <v>1                   2023</v>
      </c>
      <c r="Q34" s="87" t="str">
        <f>мимо!K92</f>
        <v>12                      2023</v>
      </c>
      <c r="R34" s="111"/>
      <c r="S34" s="103"/>
    </row>
    <row r="35" spans="1:19" ht="30" x14ac:dyDescent="0.25">
      <c r="A35" s="84">
        <v>29</v>
      </c>
      <c r="B35" s="103">
        <v>27</v>
      </c>
      <c r="C35" s="103">
        <v>12</v>
      </c>
      <c r="D35" s="105" t="s">
        <v>89</v>
      </c>
      <c r="E35" s="101">
        <v>296</v>
      </c>
      <c r="F35" s="84">
        <v>29</v>
      </c>
      <c r="G35" s="89" t="str">
        <f>мимо!A95</f>
        <v>2.2.11</v>
      </c>
      <c r="H35" s="89">
        <f>мимо!B95</f>
        <v>423212</v>
      </c>
      <c r="I35" s="94" t="str">
        <f>мимо!C95</f>
        <v xml:space="preserve">Услуге за  одржавања софтвера </v>
      </c>
      <c r="J35" s="91">
        <f>мимо!D95</f>
        <v>225000</v>
      </c>
      <c r="K35" s="91">
        <f>мимо!E95</f>
        <v>225000</v>
      </c>
      <c r="L35" s="91">
        <f>мимо!F95</f>
        <v>270000</v>
      </c>
      <c r="M35" s="97">
        <f>мимо!G95</f>
        <v>423212</v>
      </c>
      <c r="N35" s="89" t="str">
        <f>мимо!H95</f>
        <v>Члан 27 став 1 ЗЈН (Сл.гласник РС бр.91/2019)</v>
      </c>
      <c r="O35" s="87" t="str">
        <f>мимо!I95</f>
        <v>4                2024</v>
      </c>
      <c r="P35" s="87" t="str">
        <f>мимо!J95</f>
        <v>5                  2024</v>
      </c>
      <c r="Q35" s="87" t="str">
        <f>мимо!K95</f>
        <v>5                      2025</v>
      </c>
      <c r="R35" s="111" t="s">
        <v>126</v>
      </c>
      <c r="S35" s="103" t="s">
        <v>101</v>
      </c>
    </row>
    <row r="36" spans="1:19" ht="30" x14ac:dyDescent="0.25">
      <c r="A36" s="84">
        <v>30</v>
      </c>
      <c r="B36" s="103">
        <v>28</v>
      </c>
      <c r="C36" s="103">
        <v>13</v>
      </c>
      <c r="D36" s="105" t="s">
        <v>89</v>
      </c>
      <c r="E36" s="101">
        <v>227</v>
      </c>
      <c r="F36" s="84">
        <v>30</v>
      </c>
      <c r="G36" s="89" t="str">
        <f>мимо!A98</f>
        <v>2.2.13</v>
      </c>
      <c r="H36" s="89">
        <f>мимо!B98</f>
        <v>423221</v>
      </c>
      <c r="I36" s="94">
        <f>мимо!C98</f>
        <v>0</v>
      </c>
      <c r="J36" s="91">
        <f>мимо!D98</f>
        <v>16666</v>
      </c>
      <c r="K36" s="91">
        <f>мимо!E98</f>
        <v>16666</v>
      </c>
      <c r="L36" s="91">
        <f>мимо!F98</f>
        <v>20000</v>
      </c>
      <c r="M36" s="97">
        <f>мимо!G98</f>
        <v>423221</v>
      </c>
      <c r="N36" s="89" t="str">
        <f>мимо!H98</f>
        <v>Члан 27 став 1 ЗЈН (Сл.гласник РС бр.91/2019)</v>
      </c>
      <c r="O36" s="87" t="str">
        <f>мимо!I98</f>
        <v>1                   2023</v>
      </c>
      <c r="P36" s="87" t="str">
        <f>мимо!J98</f>
        <v>1                   2023</v>
      </c>
      <c r="Q36" s="87" t="str">
        <f>мимо!K98</f>
        <v>12                      2023</v>
      </c>
      <c r="R36" s="111" t="s">
        <v>114</v>
      </c>
      <c r="S36" s="103" t="s">
        <v>102</v>
      </c>
    </row>
    <row r="37" spans="1:19" ht="30" x14ac:dyDescent="0.25">
      <c r="A37" s="84">
        <v>31</v>
      </c>
      <c r="B37" s="103">
        <v>29</v>
      </c>
      <c r="C37" s="103">
        <v>14</v>
      </c>
      <c r="D37" s="105" t="s">
        <v>89</v>
      </c>
      <c r="E37" s="101">
        <v>326</v>
      </c>
      <c r="F37" s="84">
        <v>31</v>
      </c>
      <c r="G37" s="89" t="str">
        <f>мимо!A101</f>
        <v>2.2.12</v>
      </c>
      <c r="H37" s="89">
        <f>мимо!B101</f>
        <v>423311</v>
      </c>
      <c r="I37" s="94" t="str">
        <f>мимо!C101</f>
        <v>Образовање и усавршавање запослених</v>
      </c>
      <c r="J37" s="91">
        <f>мимо!D101</f>
        <v>108333</v>
      </c>
      <c r="K37" s="91">
        <f>мимо!E101</f>
        <v>108333</v>
      </c>
      <c r="L37" s="91">
        <f>мимо!F101</f>
        <v>130000</v>
      </c>
      <c r="M37" s="97">
        <f>мимо!G101</f>
        <v>423311</v>
      </c>
      <c r="N37" s="89" t="str">
        <f>мимо!H101</f>
        <v>Члан 27 став 1 ЗЈН (Сл.гласник РС бр.91/2019)</v>
      </c>
      <c r="O37" s="87" t="str">
        <f>мимо!I101</f>
        <v>3                   2024</v>
      </c>
      <c r="P37" s="87" t="str">
        <f>мимо!J101</f>
        <v>4                   2024</v>
      </c>
      <c r="Q37" s="87" t="str">
        <f>мимо!K101</f>
        <v>4                     2025</v>
      </c>
      <c r="R37" s="109" t="s">
        <v>119</v>
      </c>
      <c r="S37" s="103" t="s">
        <v>103</v>
      </c>
    </row>
    <row r="38" spans="1:19" ht="22.5" x14ac:dyDescent="0.25">
      <c r="A38" s="84">
        <v>32</v>
      </c>
      <c r="B38" s="103">
        <v>30</v>
      </c>
      <c r="C38" s="103">
        <v>15</v>
      </c>
      <c r="D38" s="105" t="s">
        <v>89</v>
      </c>
      <c r="E38" s="101">
        <v>329</v>
      </c>
      <c r="F38" s="84">
        <v>32</v>
      </c>
      <c r="G38" s="89" t="e">
        <f>мимо!#REF!</f>
        <v>#REF!</v>
      </c>
      <c r="H38" s="89" t="e">
        <f>мимо!#REF!</f>
        <v>#REF!</v>
      </c>
      <c r="I38" s="94" t="e">
        <f>мимо!#REF!</f>
        <v>#REF!</v>
      </c>
      <c r="J38" s="91" t="e">
        <f>мимо!#REF!</f>
        <v>#REF!</v>
      </c>
      <c r="K38" s="91" t="e">
        <f>мимо!#REF!</f>
        <v>#REF!</v>
      </c>
      <c r="L38" s="91" t="e">
        <f>мимо!#REF!</f>
        <v>#REF!</v>
      </c>
      <c r="M38" s="97" t="e">
        <f>мимо!#REF!</f>
        <v>#REF!</v>
      </c>
      <c r="N38" s="89" t="e">
        <f>мимо!#REF!</f>
        <v>#REF!</v>
      </c>
      <c r="O38" s="87" t="e">
        <f>мимо!#REF!</f>
        <v>#REF!</v>
      </c>
      <c r="P38" s="87" t="e">
        <f>мимо!#REF!</f>
        <v>#REF!</v>
      </c>
      <c r="Q38" s="87" t="e">
        <f>мимо!#REF!</f>
        <v>#REF!</v>
      </c>
      <c r="R38" s="111" t="s">
        <v>120</v>
      </c>
      <c r="S38" s="103" t="s">
        <v>121</v>
      </c>
    </row>
    <row r="39" spans="1:19" ht="63" x14ac:dyDescent="0.25">
      <c r="A39" s="84">
        <v>33</v>
      </c>
      <c r="B39" s="103">
        <v>31</v>
      </c>
      <c r="C39" s="103">
        <v>16</v>
      </c>
      <c r="D39" s="106" t="s">
        <v>91</v>
      </c>
      <c r="E39" s="102">
        <v>189</v>
      </c>
      <c r="F39" s="84">
        <v>33</v>
      </c>
      <c r="G39" s="89" t="str">
        <f>мимо!A104</f>
        <v>2.2.13</v>
      </c>
      <c r="H39" s="89">
        <f>мимо!B104</f>
        <v>425211</v>
      </c>
      <c r="I39" s="94" t="str">
        <f>мимо!C104</f>
        <v>Механичке поправке</v>
      </c>
      <c r="J39" s="91">
        <f>мимо!D104</f>
        <v>66666</v>
      </c>
      <c r="K39" s="91">
        <f>мимо!E104</f>
        <v>66666</v>
      </c>
      <c r="L39" s="91">
        <f>мимо!F104</f>
        <v>80000</v>
      </c>
      <c r="M39" s="97">
        <f>мимо!G104</f>
        <v>425211</v>
      </c>
      <c r="N39" s="89" t="str">
        <f>мимо!H104</f>
        <v>Члан 27 став 1 ЗЈН (Сл.гласник РС бр.91/2019)</v>
      </c>
      <c r="O39" s="87" t="str">
        <f>мимо!I104</f>
        <v>4                   2024</v>
      </c>
      <c r="P39" s="87" t="str">
        <f>мимо!J104</f>
        <v>4                 2024</v>
      </c>
      <c r="Q39" s="87" t="str">
        <f>мимо!K104</f>
        <v>4                      2025</v>
      </c>
      <c r="R39" s="107" t="s">
        <v>104</v>
      </c>
      <c r="S39" s="107" t="s">
        <v>105</v>
      </c>
    </row>
    <row r="40" spans="1:19" ht="45" x14ac:dyDescent="0.25">
      <c r="A40" s="84">
        <v>34</v>
      </c>
      <c r="B40" s="103">
        <v>32</v>
      </c>
      <c r="C40" s="103">
        <v>17</v>
      </c>
      <c r="D40" s="105" t="s">
        <v>90</v>
      </c>
      <c r="E40" s="102"/>
      <c r="F40" s="84">
        <v>34</v>
      </c>
      <c r="G40" s="89" t="str">
        <f>мимо!A107</f>
        <v>2.2.14</v>
      </c>
      <c r="H40" s="89">
        <f>мимо!B107</f>
        <v>425219</v>
      </c>
      <c r="I40" s="94" t="str">
        <f>мимо!C107</f>
        <v>Остале поправке и одржавање опреме за саобраћај -Прање возила</v>
      </c>
      <c r="J40" s="91">
        <f>мимо!D107</f>
        <v>58333</v>
      </c>
      <c r="K40" s="91">
        <f>мимо!E107</f>
        <v>58333</v>
      </c>
      <c r="L40" s="91">
        <f>мимо!F107</f>
        <v>70000</v>
      </c>
      <c r="M40" s="97">
        <f>мимо!G107</f>
        <v>425219</v>
      </c>
      <c r="N40" s="89" t="str">
        <f>мимо!H107</f>
        <v>Члан 27 став 1 ЗЈН (Сл.гласник РС бр.91/2019)</v>
      </c>
      <c r="O40" s="87" t="str">
        <f>мимо!I107</f>
        <v>1                2024</v>
      </c>
      <c r="P40" s="87" t="str">
        <f>мимо!J107</f>
        <v>1                2024</v>
      </c>
      <c r="Q40" s="87" t="str">
        <f>мимо!K107</f>
        <v>1                  2025</v>
      </c>
      <c r="R40" s="111"/>
      <c r="S40" s="103"/>
    </row>
    <row r="41" spans="1:19" ht="78.75" x14ac:dyDescent="0.25">
      <c r="A41" s="84">
        <v>35</v>
      </c>
      <c r="B41" s="103">
        <v>33</v>
      </c>
      <c r="C41" s="103">
        <v>18</v>
      </c>
      <c r="D41" s="106" t="s">
        <v>92</v>
      </c>
      <c r="E41" s="101">
        <v>284</v>
      </c>
      <c r="F41" s="84">
        <v>35</v>
      </c>
      <c r="G41" s="89" t="str">
        <f>мимо!A110</f>
        <v>2.2.18</v>
      </c>
      <c r="H41" s="89">
        <f>мимо!B110</f>
        <v>425229</v>
      </c>
      <c r="I41" s="94">
        <f>мимо!C110</f>
        <v>0</v>
      </c>
      <c r="J41" s="91">
        <f>мимо!D110</f>
        <v>33333</v>
      </c>
      <c r="K41" s="91">
        <f>мимо!E110</f>
        <v>33333</v>
      </c>
      <c r="L41" s="91">
        <f>мимо!F110</f>
        <v>40000</v>
      </c>
      <c r="M41" s="97">
        <f>мимо!G110</f>
        <v>425229</v>
      </c>
      <c r="N41" s="89" t="str">
        <f>мимо!H110</f>
        <v>Члан 27 став 1 ЗЈН (Сл.гласник РС бр.91/2019)</v>
      </c>
      <c r="O41" s="87" t="str">
        <f>мимо!I110</f>
        <v>2                  2023</v>
      </c>
      <c r="P41" s="87" t="str">
        <f>мимо!J110</f>
        <v>3                   2023</v>
      </c>
      <c r="Q41" s="87" t="str">
        <f>мимо!K110</f>
        <v>12                      2023</v>
      </c>
      <c r="R41" s="107" t="s">
        <v>106</v>
      </c>
      <c r="S41" s="107" t="s">
        <v>107</v>
      </c>
    </row>
    <row r="42" spans="1:19" ht="30" x14ac:dyDescent="0.25">
      <c r="A42" s="84">
        <v>36</v>
      </c>
      <c r="B42" s="103">
        <v>34</v>
      </c>
      <c r="C42" s="103">
        <v>19</v>
      </c>
      <c r="D42" s="105" t="s">
        <v>89</v>
      </c>
      <c r="E42" s="101">
        <v>228</v>
      </c>
      <c r="F42" s="84">
        <v>36</v>
      </c>
      <c r="G42" s="89" t="str">
        <f>мимо!A113</f>
        <v>2.2.15</v>
      </c>
      <c r="H42" s="89">
        <f>мимо!B113</f>
        <v>482131</v>
      </c>
      <c r="I42" s="94" t="str">
        <f>мимо!C113</f>
        <v>Регистрација возила</v>
      </c>
      <c r="J42" s="91">
        <f>мимо!D113</f>
        <v>66666</v>
      </c>
      <c r="K42" s="91">
        <f>мимо!E113</f>
        <v>66666</v>
      </c>
      <c r="L42" s="91">
        <f>мимо!F113</f>
        <v>80000</v>
      </c>
      <c r="M42" s="97">
        <f>мимо!G113</f>
        <v>482131</v>
      </c>
      <c r="N42" s="89" t="str">
        <f>мимо!H113</f>
        <v>Члан 27 став 1 ЗЈН (Сл.гласник РС бр.91/2019)</v>
      </c>
      <c r="O42" s="87" t="str">
        <f>мимо!I113</f>
        <v>10            2024</v>
      </c>
      <c r="P42" s="87" t="str">
        <f>мимо!J113</f>
        <v>11                 2024</v>
      </c>
      <c r="Q42" s="87" t="str">
        <f>мимо!K113</f>
        <v>11                  2025</v>
      </c>
      <c r="R42" s="111" t="s">
        <v>115</v>
      </c>
      <c r="S42" s="103" t="s">
        <v>108</v>
      </c>
    </row>
  </sheetData>
  <autoFilter ref="A4:R4"/>
  <mergeCells count="3">
    <mergeCell ref="A7:R7"/>
    <mergeCell ref="A23:R23"/>
    <mergeCell ref="A2:R2"/>
  </mergeCells>
  <pageMargins left="0.19685039370078741" right="0.31496062992125984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Закон </vt:lpstr>
      <vt:lpstr>мимо</vt:lpstr>
      <vt:lpstr>2021</vt:lpstr>
      <vt:lpstr>Sheet3</vt:lpstr>
      <vt:lpstr>Sheet3!Print_Area</vt:lpstr>
      <vt:lpstr>'Закон '!Print_Area</vt:lpstr>
      <vt:lpstr>мимо!Print_Area</vt:lpstr>
    </vt:vector>
  </TitlesOfParts>
  <Company>Javna Ustanova Centar za socijalni rad u Vranju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Ljubisa Krstic</dc:creator>
  <cp:lastModifiedBy>Ljubisa Krstic</cp:lastModifiedBy>
  <cp:lastPrinted>2024-12-12T07:53:25Z</cp:lastPrinted>
  <dcterms:created xsi:type="dcterms:W3CDTF">2021-01-20T09:57:16Z</dcterms:created>
  <dcterms:modified xsi:type="dcterms:W3CDTF">2024-12-12T08:36:10Z</dcterms:modified>
</cp:coreProperties>
</file>